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5295" yWindow="375" windowWidth="30420" windowHeight="15480" tabRatio="911"/>
  </bookViews>
  <sheets>
    <sheet name="NOTES" sheetId="8" r:id="rId1"/>
    <sheet name="CALIBRATION" sheetId="11" r:id="rId2"/>
    <sheet name="ESTIMATED CCS" sheetId="12" r:id="rId3"/>
    <sheet name="Native-like proteins" sheetId="9" r:id="rId4"/>
    <sheet name="Denatured proteins" sheetId="7" r:id="rId5"/>
    <sheet name="Peptide polymers" sheetId="5" r:id="rId6"/>
    <sheet name="Tryptic peptides" sheetId="4" r:id="rId7"/>
    <sheet name="N-Glycans pos" sheetId="2" r:id="rId8"/>
    <sheet name="N-Glycans neg" sheetId="13" r:id="rId9"/>
    <sheet name="Dextran" sheetId="14" r:id="rId10"/>
    <sheet name="Nucleotides" sheetId="3" r:id="rId11"/>
    <sheet name="Small molecules" sheetId="10" r:id="rId12"/>
  </sheets>
  <definedNames>
    <definedName name="test" localSheetId="10">Nucleotides!$A$1:$F$27</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H9" i="11" l="1"/>
  <c r="AA10" i="11"/>
  <c r="AA17" i="11"/>
  <c r="AA21" i="11"/>
  <c r="AA22" i="11"/>
  <c r="AA23" i="11"/>
  <c r="AA24" i="11"/>
  <c r="AA29" i="11"/>
  <c r="AA30" i="11"/>
  <c r="AA31" i="11"/>
  <c r="AA32" i="11"/>
  <c r="AA33" i="11"/>
  <c r="AA34" i="11"/>
  <c r="AA35" i="11"/>
  <c r="AA36" i="11"/>
  <c r="AA37" i="11"/>
  <c r="AA38" i="11"/>
  <c r="AA39" i="11"/>
  <c r="AA40" i="11"/>
  <c r="AA41" i="11"/>
  <c r="AA42" i="11"/>
  <c r="Y22" i="11"/>
  <c r="Z22" i="11"/>
  <c r="Y23" i="11"/>
  <c r="Z23" i="11"/>
  <c r="Y24" i="11"/>
  <c r="Z24" i="11"/>
  <c r="Y29" i="11"/>
  <c r="Z29" i="11"/>
  <c r="Y30" i="11"/>
  <c r="Z30" i="11"/>
  <c r="Y31" i="11"/>
  <c r="Z31" i="11"/>
  <c r="Y32" i="11"/>
  <c r="Z32" i="11"/>
  <c r="Y33" i="11"/>
  <c r="Z33" i="11"/>
  <c r="Y34" i="11"/>
  <c r="Z34" i="11"/>
  <c r="Y35" i="11"/>
  <c r="Z35" i="11"/>
  <c r="Y36" i="11"/>
  <c r="Z36" i="11"/>
  <c r="Y37" i="11"/>
  <c r="Z37" i="11"/>
  <c r="Y38" i="11"/>
  <c r="Z38" i="11"/>
  <c r="Y39" i="11"/>
  <c r="Z39" i="11"/>
  <c r="Y40" i="11"/>
  <c r="Z40" i="11"/>
  <c r="Y41" i="11"/>
  <c r="Z41" i="11"/>
  <c r="Y42" i="11"/>
  <c r="Z42" i="11"/>
  <c r="Y10" i="11"/>
  <c r="Z16" i="11"/>
  <c r="Z20" i="11"/>
  <c r="Y21" i="11"/>
  <c r="Z21" i="11"/>
  <c r="AB12" i="11"/>
  <c r="AB20" i="11"/>
  <c r="AB21" i="11"/>
  <c r="AB22" i="11"/>
  <c r="AB23" i="11"/>
  <c r="AB24" i="11"/>
  <c r="AB29" i="11"/>
  <c r="AB30" i="11"/>
  <c r="AB31" i="11"/>
  <c r="AB32" i="11"/>
  <c r="AB33" i="11"/>
  <c r="AB34" i="11"/>
  <c r="AB35" i="11"/>
  <c r="AB36" i="11"/>
  <c r="AB37" i="11"/>
  <c r="AB38" i="11"/>
  <c r="AB39" i="11"/>
  <c r="AB40" i="11"/>
  <c r="AB41" i="11"/>
  <c r="AB42" i="11"/>
  <c r="J21" i="11"/>
  <c r="J22" i="11"/>
  <c r="J23" i="11"/>
  <c r="J24" i="11"/>
  <c r="J29" i="11"/>
  <c r="J30" i="11"/>
  <c r="J31" i="11"/>
  <c r="J32" i="11"/>
  <c r="J33" i="11"/>
  <c r="J34" i="11"/>
  <c r="J35" i="11"/>
  <c r="J36" i="11"/>
  <c r="J37" i="11"/>
  <c r="J38" i="11"/>
  <c r="J39" i="11"/>
  <c r="J40" i="11"/>
  <c r="J41" i="11"/>
  <c r="J42" i="11"/>
  <c r="M13" i="11"/>
  <c r="M18" i="11"/>
  <c r="M21" i="11"/>
  <c r="M22" i="11"/>
  <c r="M23" i="11"/>
  <c r="M24" i="11"/>
  <c r="M29" i="11"/>
  <c r="M30" i="11"/>
  <c r="M31" i="11"/>
  <c r="M32" i="11"/>
  <c r="M33" i="11"/>
  <c r="M34" i="11"/>
  <c r="M35" i="11"/>
  <c r="M36" i="11"/>
  <c r="M37" i="11"/>
  <c r="M38" i="11"/>
  <c r="M39" i="11"/>
  <c r="M40" i="11"/>
  <c r="M41" i="11"/>
  <c r="M42" i="11"/>
  <c r="L42" i="11"/>
  <c r="L41" i="11"/>
  <c r="L40" i="11"/>
  <c r="L39" i="11"/>
  <c r="L38" i="11"/>
  <c r="L37" i="11"/>
  <c r="L36" i="11"/>
  <c r="L35" i="11"/>
  <c r="L34" i="11"/>
  <c r="L33" i="11"/>
  <c r="L32" i="11"/>
  <c r="L31" i="11"/>
  <c r="L30" i="11"/>
  <c r="L29" i="11"/>
  <c r="L24" i="11"/>
  <c r="L23" i="11"/>
  <c r="L22" i="11"/>
  <c r="L21" i="11"/>
  <c r="L20" i="11"/>
  <c r="L16" i="11"/>
  <c r="I10" i="11"/>
  <c r="M10" i="11"/>
  <c r="I11" i="11"/>
  <c r="AA11" i="11"/>
  <c r="I12" i="11"/>
  <c r="Y12" i="11"/>
  <c r="I13" i="11"/>
  <c r="Y13" i="11"/>
  <c r="I14" i="11"/>
  <c r="M14" i="11"/>
  <c r="I15" i="11"/>
  <c r="AA15" i="11"/>
  <c r="I16" i="11"/>
  <c r="M16" i="11"/>
  <c r="I17" i="11"/>
  <c r="M17" i="11"/>
  <c r="I18" i="11"/>
  <c r="Y18" i="11"/>
  <c r="I19" i="11"/>
  <c r="AA19" i="11"/>
  <c r="I20" i="11"/>
  <c r="Y20" i="11"/>
  <c r="I21" i="11"/>
  <c r="I22" i="11"/>
  <c r="I23" i="11"/>
  <c r="I24" i="11"/>
  <c r="I25" i="11"/>
  <c r="AA25" i="11"/>
  <c r="I26" i="11"/>
  <c r="AA26" i="11"/>
  <c r="I27" i="11"/>
  <c r="Y27" i="11"/>
  <c r="I28" i="11"/>
  <c r="M28" i="11"/>
  <c r="I29" i="11"/>
  <c r="I30" i="11"/>
  <c r="I31" i="11"/>
  <c r="I32" i="11"/>
  <c r="I33" i="11"/>
  <c r="I34" i="11"/>
  <c r="I35" i="11"/>
  <c r="I36" i="11"/>
  <c r="I37" i="11"/>
  <c r="I38" i="11"/>
  <c r="I39" i="11"/>
  <c r="I40" i="11"/>
  <c r="I41" i="11"/>
  <c r="I42" i="11"/>
  <c r="I9" i="11"/>
  <c r="Q34" i="11" s="1"/>
  <c r="Y9" i="11"/>
  <c r="AB9" i="11"/>
  <c r="H11" i="11"/>
  <c r="Z11" i="11"/>
  <c r="H12" i="11"/>
  <c r="L12" i="11"/>
  <c r="H13" i="11"/>
  <c r="L13" i="11"/>
  <c r="H14" i="11"/>
  <c r="L14" i="11"/>
  <c r="H15" i="11"/>
  <c r="AB15" i="11"/>
  <c r="H16" i="11"/>
  <c r="AB16" i="11"/>
  <c r="H17" i="11"/>
  <c r="L17" i="11"/>
  <c r="H18" i="11"/>
  <c r="L18" i="11"/>
  <c r="H19" i="11"/>
  <c r="AB19" i="11"/>
  <c r="H20" i="11"/>
  <c r="H21" i="11"/>
  <c r="H22" i="11"/>
  <c r="H23" i="11"/>
  <c r="H24" i="11"/>
  <c r="H25" i="11"/>
  <c r="Z25" i="11"/>
  <c r="H26" i="11"/>
  <c r="L26" i="11"/>
  <c r="H27" i="11"/>
  <c r="Z27" i="11"/>
  <c r="H28" i="11"/>
  <c r="AB28" i="11"/>
  <c r="H29" i="11"/>
  <c r="H30" i="11"/>
  <c r="H31" i="11"/>
  <c r="H32" i="11"/>
  <c r="H33" i="11"/>
  <c r="H34" i="11"/>
  <c r="H35" i="11"/>
  <c r="H36" i="11"/>
  <c r="H37" i="11"/>
  <c r="H38" i="11"/>
  <c r="H39" i="11"/>
  <c r="H40" i="11"/>
  <c r="H41" i="11"/>
  <c r="H42" i="11"/>
  <c r="H10" i="11"/>
  <c r="Z10" i="11"/>
  <c r="Y16" i="11"/>
  <c r="AA16" i="11"/>
  <c r="Y17" i="11"/>
  <c r="Z12" i="11"/>
  <c r="AA13" i="11"/>
  <c r="AA9" i="11"/>
  <c r="Z18" i="11"/>
  <c r="Z14" i="11"/>
  <c r="AA20" i="11"/>
  <c r="Y15" i="11"/>
  <c r="AB17" i="11"/>
  <c r="L15" i="11"/>
  <c r="L19" i="11"/>
  <c r="M9" i="11"/>
  <c r="M19" i="11"/>
  <c r="M15" i="11"/>
  <c r="AB18" i="11"/>
  <c r="AB14" i="11"/>
  <c r="Z19" i="11"/>
  <c r="Z17" i="11"/>
  <c r="Z15" i="11"/>
  <c r="AA18" i="11"/>
  <c r="AA14" i="11"/>
  <c r="Y19" i="11"/>
  <c r="M20" i="11"/>
  <c r="Y14" i="11"/>
  <c r="AB13" i="11"/>
  <c r="Z13" i="11"/>
  <c r="AB11" i="11"/>
  <c r="Y11" i="11"/>
  <c r="L11" i="11"/>
  <c r="M11" i="11"/>
  <c r="L10" i="11"/>
  <c r="AB10" i="11"/>
  <c r="L9" i="11"/>
  <c r="Z9" i="11"/>
  <c r="L25" i="11"/>
  <c r="M25" i="11"/>
  <c r="AB26" i="11"/>
  <c r="Y28" i="11"/>
  <c r="Y26" i="11"/>
  <c r="AA27" i="11"/>
  <c r="L28" i="11"/>
  <c r="M26" i="11"/>
  <c r="AB27" i="11"/>
  <c r="Z28" i="11"/>
  <c r="Z26" i="11"/>
  <c r="AA28" i="11"/>
  <c r="L27" i="11"/>
  <c r="M27" i="11"/>
  <c r="Y25" i="11"/>
  <c r="AB25" i="11"/>
  <c r="AA12" i="11"/>
  <c r="M12" i="11"/>
  <c r="Q33" i="11"/>
  <c r="Q32" i="11"/>
  <c r="Q15" i="11"/>
  <c r="Q16" i="11"/>
  <c r="Q17" i="11" s="1"/>
  <c r="Q18" i="11"/>
  <c r="J10" i="11"/>
  <c r="J27" i="11"/>
  <c r="J26" i="11"/>
  <c r="J28" i="11"/>
  <c r="J25" i="11"/>
  <c r="J13" i="11"/>
  <c r="J17" i="11"/>
  <c r="J20" i="11"/>
  <c r="J11" i="11"/>
  <c r="J19" i="11"/>
  <c r="J9" i="11"/>
  <c r="J12" i="11"/>
  <c r="J16" i="11"/>
  <c r="J15" i="11"/>
  <c r="J14" i="11"/>
  <c r="J18" i="11"/>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 i="12"/>
  <c r="F4" i="12" s="1"/>
  <c r="F7" i="12"/>
  <c r="F12" i="12"/>
  <c r="F10" i="12"/>
  <c r="F13" i="12"/>
  <c r="F5" i="12"/>
  <c r="F11" i="12"/>
  <c r="F18" i="12"/>
  <c r="F22" i="12"/>
  <c r="F26" i="12"/>
  <c r="F30" i="12"/>
  <c r="F34" i="12"/>
  <c r="F38" i="12"/>
  <c r="F17" i="12"/>
  <c r="F21" i="12"/>
  <c r="F25" i="12"/>
  <c r="F29" i="12"/>
  <c r="F33" i="12"/>
  <c r="F37" i="12"/>
  <c r="F41" i="12"/>
  <c r="F16" i="12"/>
  <c r="F20" i="12"/>
  <c r="F24" i="12"/>
  <c r="F28" i="12"/>
  <c r="F32" i="12"/>
  <c r="F36" i="12"/>
  <c r="F40" i="12"/>
  <c r="F15" i="12"/>
  <c r="F19" i="12"/>
  <c r="F23" i="12"/>
  <c r="F27" i="12"/>
  <c r="F31" i="12"/>
  <c r="F35" i="12"/>
  <c r="F39" i="12"/>
  <c r="F8" i="12"/>
  <c r="F9" i="12"/>
  <c r="F6" i="12"/>
  <c r="F14" i="12"/>
  <c r="I15" i="12"/>
  <c r="E15" i="12" s="1"/>
  <c r="I19" i="12"/>
  <c r="E19" i="12" s="1"/>
  <c r="I23" i="12"/>
  <c r="I27" i="12"/>
  <c r="I31" i="12"/>
  <c r="I35" i="12"/>
  <c r="I39" i="12"/>
  <c r="I18" i="12"/>
  <c r="I22" i="12"/>
  <c r="I26" i="12"/>
  <c r="E26" i="12" s="1"/>
  <c r="I30" i="12"/>
  <c r="I34" i="12"/>
  <c r="E34" i="12" s="1"/>
  <c r="I38" i="12"/>
  <c r="I17" i="12"/>
  <c r="E17" i="12" s="1"/>
  <c r="I21" i="12"/>
  <c r="I25" i="12"/>
  <c r="I29" i="12"/>
  <c r="I33" i="12"/>
  <c r="E33" i="12" s="1"/>
  <c r="I37" i="12"/>
  <c r="I41" i="12"/>
  <c r="E41" i="12" s="1"/>
  <c r="I16" i="12"/>
  <c r="I20" i="12"/>
  <c r="E20" i="12" s="1"/>
  <c r="I24" i="12"/>
  <c r="I28" i="12"/>
  <c r="E28" i="12" s="1"/>
  <c r="I32" i="12"/>
  <c r="E32" i="12" s="1"/>
  <c r="I36" i="12"/>
  <c r="E36" i="12" s="1"/>
  <c r="I40" i="12"/>
  <c r="I7" i="12"/>
  <c r="E7" i="12" s="1"/>
  <c r="I8" i="12"/>
  <c r="E8" i="12" s="1"/>
  <c r="I14" i="12"/>
  <c r="E14" i="12" s="1"/>
  <c r="I6" i="12"/>
  <c r="I9" i="12"/>
  <c r="E9" i="12" s="1"/>
  <c r="I11" i="12"/>
  <c r="E11" i="12" s="1"/>
  <c r="I12" i="12"/>
  <c r="E12" i="12" s="1"/>
  <c r="I4" i="12"/>
  <c r="I10" i="12"/>
  <c r="E10" i="12" s="1"/>
  <c r="I13" i="12"/>
  <c r="E13" i="12" s="1"/>
  <c r="I5" i="12"/>
  <c r="E5" i="12" s="1"/>
  <c r="E29" i="12" l="1"/>
  <c r="E37" i="12"/>
  <c r="E16" i="12"/>
  <c r="E24" i="12"/>
  <c r="E27" i="12"/>
  <c r="E31" i="12"/>
  <c r="E39" i="12"/>
  <c r="E22" i="12"/>
  <c r="E30" i="12"/>
  <c r="E38" i="12"/>
  <c r="E21" i="12"/>
  <c r="E35" i="12"/>
  <c r="E18" i="12"/>
  <c r="E25" i="12"/>
  <c r="E4" i="12"/>
  <c r="E6" i="12"/>
  <c r="E40" i="12"/>
  <c r="E23" i="12"/>
</calcChain>
</file>

<file path=xl/comments1.xml><?xml version="1.0" encoding="utf-8"?>
<comments xmlns="http://schemas.openxmlformats.org/spreadsheetml/2006/main">
  <authors>
    <author>del</author>
  </authors>
  <commentList>
    <comment ref="Z7" authorId="0">
      <text>
        <r>
          <rPr>
            <b/>
            <sz val="9"/>
            <color indexed="81"/>
            <rFont val="Tahoma"/>
            <family val="2"/>
          </rPr>
          <t>this column is only used for the diagramm</t>
        </r>
      </text>
    </comment>
    <comment ref="AB7" authorId="0">
      <text>
        <r>
          <rPr>
            <b/>
            <sz val="9"/>
            <color indexed="81"/>
            <rFont val="Tahoma"/>
            <family val="2"/>
          </rPr>
          <t>this column is only used for the diagramm</t>
        </r>
      </text>
    </comment>
  </commentList>
</comments>
</file>

<file path=xl/connections.xml><?xml version="1.0" encoding="utf-8"?>
<connections xmlns="http://schemas.openxmlformats.org/spreadsheetml/2006/main">
  <connection id="1" name="test" type="6" refreshedVersion="3" background="1" saveData="1">
    <textPr sourceFile="C:\Profiles\Administrator\Desktop\test.txt" space="1" consecutive="1">
      <textFields count="6">
        <textField/>
        <textField/>
        <textField/>
        <textField/>
        <textField/>
        <textField/>
      </textFields>
    </textPr>
  </connection>
</connections>
</file>

<file path=xl/sharedStrings.xml><?xml version="1.0" encoding="utf-8"?>
<sst xmlns="http://schemas.openxmlformats.org/spreadsheetml/2006/main" count="1077" uniqueCount="376">
  <si>
    <t>values can be copied from the database</t>
  </si>
  <si>
    <t>Logarithmic fit</t>
  </si>
  <si>
    <t>Linear fit</t>
  </si>
  <si>
    <t>values can be copied for the calibration</t>
  </si>
  <si>
    <r>
      <t>R</t>
    </r>
    <r>
      <rPr>
        <b/>
        <vertAlign val="superscript"/>
        <sz val="14"/>
        <color theme="0"/>
        <rFont val="Calibri"/>
        <family val="2"/>
        <scheme val="minor"/>
      </rPr>
      <t>2</t>
    </r>
  </si>
  <si>
    <t>logarithmic fit</t>
  </si>
  <si>
    <t>linear fit</t>
  </si>
  <si>
    <t>apo Myoglobin (equine heart)</t>
  </si>
  <si>
    <r>
      <t xml:space="preserve">M. F. Bush, I. D. G. Campuzano, C. V. Robinson, </t>
    </r>
    <r>
      <rPr>
        <i/>
        <sz val="12"/>
        <color indexed="48"/>
        <rFont val="Calibri"/>
        <family val="2"/>
      </rPr>
      <t>Anal. Chem.</t>
    </r>
    <r>
      <rPr>
        <sz val="12"/>
        <color indexed="48"/>
        <rFont val="Calibri"/>
        <family val="2"/>
      </rPr>
      <t xml:space="preserve"> </t>
    </r>
    <r>
      <rPr>
        <b/>
        <sz val="12"/>
        <color indexed="48"/>
        <rFont val="Calibri"/>
      </rPr>
      <t>2012</t>
    </r>
    <r>
      <rPr>
        <sz val="12"/>
        <color indexed="48"/>
        <rFont val="Calibri"/>
        <family val="2"/>
      </rPr>
      <t xml:space="preserve">, </t>
    </r>
    <r>
      <rPr>
        <i/>
        <sz val="12"/>
        <color indexed="48"/>
        <rFont val="Calibri"/>
        <family val="2"/>
      </rPr>
      <t>84 (16)</t>
    </r>
    <r>
      <rPr>
        <sz val="12"/>
        <color indexed="48"/>
        <rFont val="Calibri"/>
        <family val="2"/>
      </rPr>
      <t>, 7124–7130.</t>
    </r>
  </si>
  <si>
    <r>
      <t>B. T. Ruotolo, J. L. P. Benesch, A. M. Sandercock, S. Hyung, C. V. Robinson,</t>
    </r>
    <r>
      <rPr>
        <i/>
        <sz val="12"/>
        <color indexed="48"/>
        <rFont val="Calibri"/>
        <family val="2"/>
      </rPr>
      <t xml:space="preserve"> Nat. Protoc.</t>
    </r>
    <r>
      <rPr>
        <sz val="12"/>
        <color indexed="48"/>
        <rFont val="Calibri"/>
        <family val="2"/>
      </rPr>
      <t xml:space="preserve"> </t>
    </r>
    <r>
      <rPr>
        <b/>
        <sz val="12"/>
        <color indexed="48"/>
        <rFont val="Calibri"/>
      </rPr>
      <t>2008</t>
    </r>
    <r>
      <rPr>
        <sz val="12"/>
        <color indexed="48"/>
        <rFont val="Calibri"/>
        <family val="2"/>
      </rPr>
      <t>,</t>
    </r>
    <r>
      <rPr>
        <i/>
        <sz val="12"/>
        <color indexed="48"/>
        <rFont val="Calibri"/>
        <family val="2"/>
      </rPr>
      <t xml:space="preserve"> 3 (7)</t>
    </r>
    <r>
      <rPr>
        <sz val="12"/>
        <color indexed="48"/>
        <rFont val="Calibri"/>
        <family val="2"/>
      </rPr>
      <t>, 1139-1152.</t>
    </r>
  </si>
  <si>
    <r>
      <t>M. F. Bush, Z. Hall, K. Giles, J. Hoyes, C. V. Robinson, B. T. Ruotolo,</t>
    </r>
    <r>
      <rPr>
        <i/>
        <sz val="12"/>
        <color indexed="48"/>
        <rFont val="Calibri"/>
        <family val="2"/>
      </rPr>
      <t xml:space="preserve"> Anal. Chem.</t>
    </r>
    <r>
      <rPr>
        <sz val="12"/>
        <color indexed="48"/>
        <rFont val="Calibri"/>
        <family val="2"/>
      </rPr>
      <t xml:space="preserve"> </t>
    </r>
    <r>
      <rPr>
        <b/>
        <sz val="12"/>
        <color indexed="48"/>
        <rFont val="Calibri"/>
      </rPr>
      <t>2010</t>
    </r>
    <r>
      <rPr>
        <sz val="12"/>
        <color indexed="48"/>
        <rFont val="Calibri"/>
        <family val="2"/>
      </rPr>
      <t xml:space="preserve">, </t>
    </r>
    <r>
      <rPr>
        <i/>
        <sz val="12"/>
        <color indexed="48"/>
        <rFont val="Calibri"/>
        <family val="2"/>
      </rPr>
      <t>82 (22)</t>
    </r>
    <r>
      <rPr>
        <sz val="12"/>
        <color indexed="48"/>
        <rFont val="Calibri"/>
        <family val="2"/>
      </rPr>
      <t>, 9557–9565.</t>
    </r>
  </si>
  <si>
    <r>
      <t>A. Arcella, G. Portella, M. L. Ruiz, R. Eritja, M. Vilaseca, V. Gabelica, M. Orozco,</t>
    </r>
    <r>
      <rPr>
        <i/>
        <sz val="12"/>
        <color indexed="48"/>
        <rFont val="Calibri"/>
        <family val="2"/>
      </rPr>
      <t xml:space="preserve"> J. Am. Chem. Soc.</t>
    </r>
    <r>
      <rPr>
        <sz val="12"/>
        <color indexed="48"/>
        <rFont val="Calibri"/>
        <family val="2"/>
      </rPr>
      <t xml:space="preserve"> </t>
    </r>
    <r>
      <rPr>
        <b/>
        <sz val="12"/>
        <color indexed="48"/>
        <rFont val="Calibri"/>
      </rPr>
      <t>2012</t>
    </r>
    <r>
      <rPr>
        <sz val="12"/>
        <color indexed="48"/>
        <rFont val="Calibri"/>
        <family val="2"/>
      </rPr>
      <t xml:space="preserve">, </t>
    </r>
    <r>
      <rPr>
        <i/>
        <sz val="12"/>
        <color indexed="48"/>
        <rFont val="Calibri"/>
        <family val="2"/>
      </rPr>
      <t>134 (15)</t>
    </r>
    <r>
      <rPr>
        <sz val="12"/>
        <color indexed="48"/>
        <rFont val="Calibri"/>
        <family val="2"/>
      </rPr>
      <t>, 6596-6606.</t>
    </r>
  </si>
  <si>
    <r>
      <t>I. D. G. Campuzano, M. F. Bush, C. V. Robinson, C. Beaumont, K. Richardson, H. Kim, H. I. Kim, </t>
    </r>
    <r>
      <rPr>
        <i/>
        <sz val="12"/>
        <color indexed="48"/>
        <rFont val="Calibri"/>
        <family val="2"/>
      </rPr>
      <t>Anal. Chem.</t>
    </r>
    <r>
      <rPr>
        <sz val="12"/>
        <color indexed="48"/>
        <rFont val="Calibri"/>
        <family val="2"/>
      </rPr>
      <t> </t>
    </r>
    <r>
      <rPr>
        <b/>
        <sz val="12"/>
        <color indexed="48"/>
        <rFont val="Calibri"/>
      </rPr>
      <t>2012</t>
    </r>
    <r>
      <rPr>
        <sz val="12"/>
        <color indexed="48"/>
        <rFont val="Calibri"/>
        <family val="2"/>
      </rPr>
      <t>,</t>
    </r>
    <r>
      <rPr>
        <i/>
        <sz val="12"/>
        <color indexed="48"/>
        <rFont val="Calibri"/>
        <family val="2"/>
      </rPr>
      <t> 84 (2)</t>
    </r>
    <r>
      <rPr>
        <sz val="12"/>
        <color indexed="48"/>
        <rFont val="Calibri"/>
        <family val="2"/>
      </rPr>
      <t>, 1026-1033.</t>
    </r>
  </si>
  <si>
    <r>
      <t>K. Thalassinos, M. Grabenauer, S. E. Slade, G. R. Hilton, M. T. Bowers, J. H. Scrivens,</t>
    </r>
    <r>
      <rPr>
        <i/>
        <sz val="12"/>
        <color indexed="48"/>
        <rFont val="Calibri"/>
        <family val="2"/>
      </rPr>
      <t xml:space="preserve"> Anal. Chem.</t>
    </r>
    <r>
      <rPr>
        <sz val="12"/>
        <color indexed="48"/>
        <rFont val="Calibri"/>
        <family val="2"/>
      </rPr>
      <t xml:space="preserve"> </t>
    </r>
    <r>
      <rPr>
        <b/>
        <sz val="12"/>
        <color indexed="48"/>
        <rFont val="Calibri"/>
      </rPr>
      <t>2009</t>
    </r>
    <r>
      <rPr>
        <sz val="12"/>
        <color indexed="48"/>
        <rFont val="Calibri"/>
        <family val="2"/>
      </rPr>
      <t xml:space="preserve">, </t>
    </r>
    <r>
      <rPr>
        <i/>
        <sz val="12"/>
        <color indexed="48"/>
        <rFont val="Calibri"/>
        <family val="2"/>
      </rPr>
      <t>81 (1)</t>
    </r>
    <r>
      <rPr>
        <sz val="12"/>
        <color indexed="48"/>
        <rFont val="Calibri"/>
        <family val="2"/>
      </rPr>
      <t xml:space="preserve">, 248-254. </t>
    </r>
  </si>
  <si>
    <t>Cytochrome C (equine heart)</t>
  </si>
  <si>
    <t xml:space="preserve"> GRGDS  </t>
  </si>
  <si>
    <t xml:space="preserve"> SDGRG  </t>
  </si>
  <si>
    <t xml:space="preserve"> Angiotensin fragment 1-7  </t>
  </si>
  <si>
    <t xml:space="preserve"> RASG-1  </t>
  </si>
  <si>
    <t xml:space="preserve"> Angiotensin II  </t>
  </si>
  <si>
    <t xml:space="preserve"> Bradykinin  </t>
  </si>
  <si>
    <t xml:space="preserve"> Angiotensin I  </t>
  </si>
  <si>
    <t xml:space="preserve"> Renin substate  </t>
  </si>
  <si>
    <t xml:space="preserve"> Enolase T35  </t>
  </si>
  <si>
    <t xml:space="preserve"> Enolase T37  </t>
  </si>
  <si>
    <t xml:space="preserve">Polyglycine  </t>
  </si>
  <si>
    <r>
      <t>[M+zNa]</t>
    </r>
    <r>
      <rPr>
        <vertAlign val="superscript"/>
        <sz val="11"/>
        <color theme="1"/>
        <rFont val="Calibri"/>
        <family val="2"/>
        <scheme val="minor"/>
      </rPr>
      <t>z+</t>
    </r>
  </si>
  <si>
    <r>
      <t>[M+zNa]</t>
    </r>
    <r>
      <rPr>
        <b/>
        <vertAlign val="superscript"/>
        <sz val="11"/>
        <rFont val="Calibri"/>
        <family val="2"/>
        <scheme val="minor"/>
      </rPr>
      <t>z+</t>
    </r>
  </si>
  <si>
    <t>Collision Cross Sections of Peptide Polymers</t>
  </si>
  <si>
    <r>
      <t>MW in Da</t>
    </r>
    <r>
      <rPr>
        <b/>
        <sz val="11"/>
        <color indexed="8"/>
        <rFont val="Calibri"/>
        <family val="2"/>
      </rPr>
      <t>*</t>
    </r>
    <phoneticPr fontId="25" type="noConversion"/>
  </si>
  <si>
    <t>n = number of protein subunits</t>
    <phoneticPr fontId="25" type="noConversion"/>
  </si>
  <si>
    <r>
      <t>Collision Cross Sections of Nucle</t>
    </r>
    <r>
      <rPr>
        <b/>
        <sz val="16"/>
        <color indexed="8"/>
        <rFont val="Calibri"/>
        <family val="2"/>
      </rPr>
      <t>otides</t>
    </r>
    <phoneticPr fontId="25" type="noConversion"/>
  </si>
  <si>
    <r>
      <t>D. E. Clemmer Group</t>
    </r>
    <r>
      <rPr>
        <sz val="12"/>
        <color indexed="8"/>
        <rFont val="Calibri"/>
        <family val="2"/>
      </rPr>
      <t xml:space="preserve"> - CCSs of various biomolecules</t>
    </r>
    <phoneticPr fontId="25" type="noConversion"/>
  </si>
  <si>
    <t>The CCS values were collected from the following articles and their supporting informations:</t>
    <phoneticPr fontId="25" type="noConversion"/>
  </si>
  <si>
    <t>Small molecules</t>
  </si>
  <si>
    <t>Nucleotides</t>
  </si>
  <si>
    <t>Tryptic peptides</t>
  </si>
  <si>
    <t>Peptide polymers</t>
  </si>
  <si>
    <t>Denatured proteins</t>
  </si>
  <si>
    <t>Native-like proteins</t>
  </si>
  <si>
    <r>
      <t>F</t>
    </r>
    <r>
      <rPr>
        <b/>
        <sz val="12"/>
        <color theme="1"/>
        <rFont val="Calibri"/>
        <family val="2"/>
        <scheme val="minor"/>
      </rPr>
      <t>urther CCS databases:</t>
    </r>
    <phoneticPr fontId="25" type="noConversion"/>
  </si>
  <si>
    <t>http://www.indiana.edu/~clemmer/Research/Cross%20Section%20Database/cs_database.php</t>
  </si>
  <si>
    <t>http://www.vanderbilt.edu/AnS/Chemistry/groups/mcleanlab/ccs.html</t>
  </si>
  <si>
    <t>molecule</t>
  </si>
  <si>
    <r>
      <t xml:space="preserve">M. F. Bush, Z. Hall, K. Giles, J. Hoyes, C. V. Robinson, B. T. Ruotolo, </t>
    </r>
    <r>
      <rPr>
        <i/>
        <sz val="12"/>
        <color theme="1"/>
        <rFont val="Calibri"/>
        <family val="2"/>
        <scheme val="minor"/>
      </rPr>
      <t xml:space="preserve">Anal. Chem. </t>
    </r>
    <r>
      <rPr>
        <b/>
        <sz val="12"/>
        <color theme="1"/>
        <rFont val="Calibri"/>
        <family val="2"/>
        <scheme val="minor"/>
      </rPr>
      <t>2010</t>
    </r>
    <r>
      <rPr>
        <sz val="12"/>
        <color theme="1"/>
        <rFont val="Calibri"/>
        <family val="2"/>
        <scheme val="minor"/>
      </rPr>
      <t>,</t>
    </r>
    <r>
      <rPr>
        <i/>
        <sz val="12"/>
        <color theme="1"/>
        <rFont val="Calibri"/>
        <family val="2"/>
        <scheme val="minor"/>
      </rPr>
      <t xml:space="preserve"> 82</t>
    </r>
    <r>
      <rPr>
        <sz val="12"/>
        <color theme="1"/>
        <rFont val="Calibri"/>
        <family val="2"/>
        <scheme val="minor"/>
      </rPr>
      <t>, 9557–9565.</t>
    </r>
  </si>
  <si>
    <t>MW+zNa in Da</t>
  </si>
  <si>
    <r>
      <t>A. Arcella, G. Portella, M. L. Ruiz, R. Eritja, M. Vilaseca, V. Gabelica, M. Orozco,</t>
    </r>
    <r>
      <rPr>
        <i/>
        <sz val="12"/>
        <color theme="1"/>
        <rFont val="Calibri"/>
        <family val="2"/>
        <scheme val="minor"/>
      </rPr>
      <t xml:space="preserve"> J. Am. Chem. Soc.</t>
    </r>
    <r>
      <rPr>
        <sz val="12"/>
        <color theme="1"/>
        <rFont val="Calibri"/>
        <family val="2"/>
        <scheme val="minor"/>
      </rPr>
      <t xml:space="preserve"> </t>
    </r>
    <r>
      <rPr>
        <b/>
        <sz val="12"/>
        <color theme="1"/>
        <rFont val="Calibri"/>
        <family val="2"/>
        <scheme val="minor"/>
      </rPr>
      <t>2012</t>
    </r>
    <r>
      <rPr>
        <sz val="12"/>
        <color theme="1"/>
        <rFont val="Calibri"/>
        <family val="2"/>
        <scheme val="minor"/>
      </rPr>
      <t xml:space="preserve">, </t>
    </r>
    <r>
      <rPr>
        <i/>
        <sz val="12"/>
        <color theme="1"/>
        <rFont val="Calibri"/>
        <family val="2"/>
        <scheme val="minor"/>
      </rPr>
      <t>134</t>
    </r>
    <r>
      <rPr>
        <sz val="12"/>
        <color theme="1"/>
        <rFont val="Calibri"/>
        <family val="2"/>
        <scheme val="minor"/>
      </rPr>
      <t>, 6596-6606.</t>
    </r>
  </si>
  <si>
    <r>
      <t>CCS (N</t>
    </r>
    <r>
      <rPr>
        <b/>
        <vertAlign val="subscript"/>
        <sz val="11"/>
        <rFont val="Calibri"/>
        <family val="2"/>
        <scheme val="minor"/>
      </rPr>
      <t>2</t>
    </r>
    <r>
      <rPr>
        <b/>
        <sz val="11"/>
        <rFont val="Calibri"/>
        <family val="2"/>
        <scheme val="minor"/>
      </rPr>
      <t xml:space="preserve">) in </t>
    </r>
    <r>
      <rPr>
        <b/>
        <sz val="11"/>
        <rFont val="Calibri"/>
        <family val="2"/>
      </rPr>
      <t>Å²</t>
    </r>
  </si>
  <si>
    <t>Collision Cross Sections of Small Molecules</t>
  </si>
  <si>
    <r>
      <t>I. D. G. Campuzano, M. F. Bush, C. V. Robinson, C. Beaumont, K. Richardson, H. Kim, H. I. Kim, </t>
    </r>
    <r>
      <rPr>
        <i/>
        <sz val="12"/>
        <color theme="1"/>
        <rFont val="Calibri"/>
        <family val="2"/>
        <scheme val="minor"/>
      </rPr>
      <t>Anal. Chem. </t>
    </r>
    <r>
      <rPr>
        <b/>
        <sz val="12"/>
        <color theme="1"/>
        <rFont val="Calibri"/>
        <family val="2"/>
        <scheme val="minor"/>
      </rPr>
      <t>2012</t>
    </r>
    <r>
      <rPr>
        <sz val="12"/>
        <color theme="1"/>
        <rFont val="Calibri"/>
        <family val="2"/>
        <scheme val="minor"/>
      </rPr>
      <t>, </t>
    </r>
    <r>
      <rPr>
        <i/>
        <sz val="12"/>
        <color theme="1"/>
        <rFont val="Calibri"/>
        <family val="2"/>
        <scheme val="minor"/>
      </rPr>
      <t>84</t>
    </r>
    <r>
      <rPr>
        <sz val="12"/>
        <color theme="1"/>
        <rFont val="Calibri"/>
        <family val="2"/>
        <scheme val="minor"/>
      </rPr>
      <t>, 1026-1033.</t>
    </r>
  </si>
  <si>
    <r>
      <t>M. F. Bush, I. D. G. Campuzano, C. V. Robinson,</t>
    </r>
    <r>
      <rPr>
        <i/>
        <sz val="12"/>
        <color theme="1"/>
        <rFont val="Calibri"/>
        <family val="2"/>
        <scheme val="minor"/>
      </rPr>
      <t xml:space="preserve"> Anal. Chem. </t>
    </r>
    <r>
      <rPr>
        <b/>
        <sz val="12"/>
        <color theme="1"/>
        <rFont val="Calibri"/>
        <family val="2"/>
        <scheme val="minor"/>
      </rPr>
      <t>2012</t>
    </r>
    <r>
      <rPr>
        <sz val="12"/>
        <color theme="1"/>
        <rFont val="Calibri"/>
        <family val="2"/>
        <scheme val="minor"/>
      </rPr>
      <t xml:space="preserve">, </t>
    </r>
    <r>
      <rPr>
        <i/>
        <sz val="12"/>
        <color theme="1"/>
        <rFont val="Calibri"/>
        <family val="2"/>
        <scheme val="minor"/>
      </rPr>
      <t>84 (16)</t>
    </r>
    <r>
      <rPr>
        <sz val="12"/>
        <color theme="1"/>
        <rFont val="Calibri"/>
        <family val="2"/>
        <scheme val="minor"/>
      </rPr>
      <t>, 7124–7130.</t>
    </r>
  </si>
  <si>
    <t>Linear Fit</t>
  </si>
  <si>
    <t>Logarithmic Fit</t>
  </si>
  <si>
    <t>values must be filled in by the user</t>
  </si>
  <si>
    <t xml:space="preserve"> A15  </t>
  </si>
  <si>
    <t xml:space="preserve"> A16  </t>
  </si>
  <si>
    <t xml:space="preserve"> A17  </t>
  </si>
  <si>
    <t xml:space="preserve"> A18  </t>
  </si>
  <si>
    <t xml:space="preserve"> A19  </t>
  </si>
  <si>
    <t xml:space="preserve"> A20  </t>
  </si>
  <si>
    <t xml:space="preserve"> A21  </t>
  </si>
  <si>
    <t xml:space="preserve"> A22  </t>
  </si>
  <si>
    <t xml:space="preserve"> A23  </t>
  </si>
  <si>
    <t xml:space="preserve"> A24  </t>
  </si>
  <si>
    <t xml:space="preserve"> A25  </t>
  </si>
  <si>
    <t xml:space="preserve"> A26  </t>
  </si>
  <si>
    <t xml:space="preserve"> A27  </t>
  </si>
  <si>
    <t xml:space="preserve"> A28  </t>
  </si>
  <si>
    <t xml:space="preserve"> A29  </t>
  </si>
  <si>
    <t xml:space="preserve"> A30  </t>
  </si>
  <si>
    <t xml:space="preserve"> A31  </t>
  </si>
  <si>
    <t xml:space="preserve"> A32  </t>
  </si>
  <si>
    <t xml:space="preserve"> A33  </t>
  </si>
  <si>
    <t xml:space="preserve"> G6  </t>
  </si>
  <si>
    <t xml:space="preserve"> G7  </t>
  </si>
  <si>
    <t xml:space="preserve"> G8  </t>
  </si>
  <si>
    <t xml:space="preserve"> G9  </t>
  </si>
  <si>
    <t xml:space="preserve"> G10  </t>
  </si>
  <si>
    <t xml:space="preserve"> G11  </t>
  </si>
  <si>
    <t xml:space="preserve"> G12  </t>
  </si>
  <si>
    <t xml:space="preserve"> G13  </t>
  </si>
  <si>
    <t xml:space="preserve"> G14  </t>
  </si>
  <si>
    <t xml:space="preserve"> FWGK  </t>
  </si>
  <si>
    <t>Alcohol Dehydogenase (Saccharomyces Cerevisiae)</t>
  </si>
  <si>
    <t>Pyruvate Kinase (Rabbit Heart)</t>
  </si>
  <si>
    <t>Serum Amyloid P (Human Serum)</t>
  </si>
  <si>
    <t>Glutamate Dehydrogenase (Bovine Liver)</t>
  </si>
  <si>
    <t>GroEL (Eschericha Coli)</t>
  </si>
  <si>
    <t>Concanavalin A (Canavalia Ensiformis)</t>
  </si>
  <si>
    <t>BSA (Bovine Serum Albumin)</t>
  </si>
  <si>
    <t>Avidin (Egg White)</t>
  </si>
  <si>
    <t>Transthyretin (Human Plasma)</t>
  </si>
  <si>
    <t>Cytochrome C (Equine Heart)</t>
  </si>
  <si>
    <r>
      <rPr>
        <b/>
        <sz val="11"/>
        <color indexed="8"/>
        <rFont val="Calibri"/>
        <family val="2"/>
      </rPr>
      <t>β</t>
    </r>
    <r>
      <rPr>
        <b/>
        <sz val="9.9"/>
        <color indexed="8"/>
        <rFont val="Calibri"/>
        <family val="2"/>
      </rPr>
      <t>-L</t>
    </r>
    <r>
      <rPr>
        <b/>
        <sz val="11"/>
        <color theme="1"/>
        <rFont val="Calibri"/>
        <family val="2"/>
        <scheme val="minor"/>
      </rPr>
      <t>actoglobulin (Bovine Milk)</t>
    </r>
  </si>
  <si>
    <t>Fetuin Glycans</t>
  </si>
  <si>
    <t>Fetuin Glycans Desialylated</t>
  </si>
  <si>
    <t>Thyroglobulin Glycans</t>
  </si>
  <si>
    <t>Thyroglobulin Glycans Desialylated</t>
  </si>
  <si>
    <t>Ribonuclease B Glycans</t>
  </si>
  <si>
    <t>Ovalbumin Glycans</t>
  </si>
  <si>
    <t>Please note:</t>
  </si>
  <si>
    <t>MW in Da</t>
  </si>
  <si>
    <t>CCS (He) in Å²</t>
  </si>
  <si>
    <r>
      <t>CCS (N</t>
    </r>
    <r>
      <rPr>
        <b/>
        <vertAlign val="subscript"/>
        <sz val="11"/>
        <color theme="1"/>
        <rFont val="Calibri"/>
        <family val="2"/>
        <scheme val="minor"/>
      </rPr>
      <t>2</t>
    </r>
    <r>
      <rPr>
        <b/>
        <sz val="11"/>
        <color theme="1"/>
        <rFont val="Calibri"/>
        <family val="2"/>
        <scheme val="minor"/>
      </rPr>
      <t>) in Å²</t>
    </r>
  </si>
  <si>
    <r>
      <t xml:space="preserve">CCS (He) in </t>
    </r>
    <r>
      <rPr>
        <b/>
        <sz val="11"/>
        <rFont val="Calibri"/>
        <family val="2"/>
      </rPr>
      <t>Å²</t>
    </r>
  </si>
  <si>
    <t xml:space="preserve">Phosphorylase B (rabbit) Peptides  </t>
  </si>
  <si>
    <t>Hemoglobin (bovine) Peptides</t>
  </si>
  <si>
    <t xml:space="preserve">BSA Peptides </t>
  </si>
  <si>
    <r>
      <t>CCS (N</t>
    </r>
    <r>
      <rPr>
        <b/>
        <vertAlign val="subscript"/>
        <sz val="11"/>
        <color theme="1"/>
        <rFont val="Calibri"/>
        <family val="2"/>
        <scheme val="minor"/>
      </rPr>
      <t>2</t>
    </r>
    <r>
      <rPr>
        <b/>
        <sz val="11"/>
        <color theme="1"/>
        <rFont val="Calibri"/>
        <family val="2"/>
        <scheme val="minor"/>
      </rPr>
      <t xml:space="preserve">) in </t>
    </r>
    <r>
      <rPr>
        <b/>
        <sz val="11"/>
        <color indexed="8"/>
        <rFont val="Calibri"/>
        <family val="2"/>
      </rPr>
      <t>Å²</t>
    </r>
  </si>
  <si>
    <t xml:space="preserve"> YICDNQDTISSK+CAM  </t>
  </si>
  <si>
    <t xml:space="preserve"> DDPHACYSTVFDK+CAM  </t>
  </si>
  <si>
    <t xml:space="preserve"> MPCTEDYLSLILNR+CAM  </t>
  </si>
  <si>
    <t xml:space="preserve"> YNGVFQECCQAEDK+CAM  </t>
  </si>
  <si>
    <t xml:space="preserve"> NECFLSHK+CAM  </t>
  </si>
  <si>
    <t xml:space="preserve"> HPEYAVSVLLR  </t>
  </si>
  <si>
    <t xml:space="preserve"> ECCDKPLLEK+CAM  </t>
  </si>
  <si>
    <t xml:space="preserve"> TCVADESHAGCEK+CAM  </t>
  </si>
  <si>
    <t xml:space="preserve"> DAIPENLPPLTADFAEDKDVCK+CAM  </t>
  </si>
  <si>
    <t xml:space="preserve"> NECFLSHKDDSPDLPK+CAM  </t>
  </si>
  <si>
    <t xml:space="preserve"> AAWGK  </t>
  </si>
  <si>
    <t xml:space="preserve"> TNGITPR  </t>
  </si>
  <si>
    <t xml:space="preserve"> TIAQYAR  </t>
  </si>
  <si>
    <t xml:space="preserve"> VLVDLER  </t>
  </si>
  <si>
    <t xml:space="preserve"> FAAYLER  </t>
  </si>
  <si>
    <t xml:space="preserve"> YGNPWEK  </t>
  </si>
  <si>
    <t xml:space="preserve"> NLAENISR  </t>
  </si>
  <si>
    <t xml:space="preserve"> VIFLENYR  </t>
  </si>
  <si>
    <t xml:space="preserve"> VAAAFPGDVDR  </t>
  </si>
  <si>
    <t xml:space="preserve"> LLSYVDDEAFIR  </t>
  </si>
  <si>
    <t xml:space="preserve"> IGEEYISDLDQLR  </t>
  </si>
  <si>
    <t xml:space="preserve"> QIIEQLSSGFFSPK  </t>
  </si>
  <si>
    <t xml:space="preserve"> LLSYVDDEAFIRDVAK  </t>
  </si>
  <si>
    <t xml:space="preserve"> VEHTSQGAK  </t>
  </si>
  <si>
    <t xml:space="preserve"> HLHFTLVK  </t>
  </si>
  <si>
    <t xml:space="preserve"> WPVHLLETLLPR  </t>
  </si>
  <si>
    <t xml:space="preserve"> VAIQLNDTHPSLAIPELMR  </t>
  </si>
  <si>
    <t xml:space="preserve"> VIPAADLSEQISTAGTEASGTGNMK  </t>
  </si>
  <si>
    <t>Polyalanine</t>
  </si>
  <si>
    <t>Ubiquitin (bovine erythrocytes)</t>
  </si>
  <si>
    <r>
      <t>Duplex [d(CG)</t>
    </r>
    <r>
      <rPr>
        <vertAlign val="subscript"/>
        <sz val="11"/>
        <color theme="1"/>
        <rFont val="Calibri"/>
        <family val="2"/>
        <scheme val="minor"/>
      </rPr>
      <t>11</t>
    </r>
    <r>
      <rPr>
        <sz val="11"/>
        <color theme="1"/>
        <rFont val="Calibri"/>
        <family val="2"/>
        <scheme val="minor"/>
      </rPr>
      <t>]</t>
    </r>
    <r>
      <rPr>
        <vertAlign val="subscript"/>
        <sz val="11"/>
        <color theme="1"/>
        <rFont val="Calibri"/>
        <family val="2"/>
        <scheme val="minor"/>
      </rPr>
      <t>2</t>
    </r>
    <r>
      <rPr>
        <sz val="11"/>
        <color theme="1"/>
        <rFont val="Calibri"/>
        <family val="2"/>
        <scheme val="minor"/>
      </rPr>
      <t xml:space="preserve"> </t>
    </r>
  </si>
  <si>
    <r>
      <t>Duplex [d(CG)</t>
    </r>
    <r>
      <rPr>
        <vertAlign val="subscript"/>
        <sz val="11"/>
        <color theme="1"/>
        <rFont val="Calibri"/>
        <family val="2"/>
        <scheme val="minor"/>
      </rPr>
      <t>2</t>
    </r>
    <r>
      <rPr>
        <sz val="11"/>
        <color theme="1"/>
        <rFont val="Calibri"/>
        <family val="2"/>
        <scheme val="minor"/>
      </rPr>
      <t>]</t>
    </r>
    <r>
      <rPr>
        <vertAlign val="subscript"/>
        <sz val="11"/>
        <color theme="1"/>
        <rFont val="Calibri"/>
        <family val="2"/>
        <scheme val="minor"/>
      </rPr>
      <t>2</t>
    </r>
    <r>
      <rPr>
        <sz val="11"/>
        <color theme="1"/>
        <rFont val="Calibri"/>
        <family val="2"/>
        <scheme val="minor"/>
      </rPr>
      <t xml:space="preserve">+Na </t>
    </r>
  </si>
  <si>
    <r>
      <t>Single strand dT</t>
    </r>
    <r>
      <rPr>
        <vertAlign val="subscript"/>
        <sz val="11"/>
        <color theme="1"/>
        <rFont val="Calibri"/>
        <family val="2"/>
        <scheme val="minor"/>
      </rPr>
      <t>10</t>
    </r>
    <r>
      <rPr>
        <sz val="11"/>
        <color theme="1"/>
        <rFont val="Calibri"/>
        <family val="2"/>
        <scheme val="minor"/>
      </rPr>
      <t xml:space="preserve"> </t>
    </r>
  </si>
  <si>
    <t>Collision Cross Sections of Native-Like Proteins</t>
  </si>
  <si>
    <t>Calibration</t>
  </si>
  <si>
    <t>MW</t>
  </si>
  <si>
    <t>molecular weight</t>
  </si>
  <si>
    <t>Parameters</t>
  </si>
  <si>
    <t>dt</t>
  </si>
  <si>
    <t>measured drift time</t>
  </si>
  <si>
    <t>EDC delay coefficient</t>
  </si>
  <si>
    <t>ms</t>
  </si>
  <si>
    <t>lit. He CCS</t>
  </si>
  <si>
    <t>calibrant helium CCS values from literature</t>
  </si>
  <si>
    <t>Drift gas mass</t>
  </si>
  <si>
    <t>Da</t>
  </si>
  <si>
    <t>CCS'</t>
  </si>
  <si>
    <t>dt'</t>
  </si>
  <si>
    <t>Collision Cross Sections of Tryptic Peptides</t>
  </si>
  <si>
    <t>Denatured Peptides</t>
  </si>
  <si>
    <t>Collision Cross Sections of Denatured Peptides and Proteins</t>
  </si>
  <si>
    <t>n</t>
  </si>
  <si>
    <t>N-ethylaniline</t>
  </si>
  <si>
    <t>acetaminophen</t>
  </si>
  <si>
    <t>alprenolol</t>
  </si>
  <si>
    <t>ondansetron</t>
  </si>
  <si>
    <t>clozapine N-oxide</t>
  </si>
  <si>
    <t>colchicine</t>
  </si>
  <si>
    <t>verapamil</t>
  </si>
  <si>
    <t>reserpine</t>
  </si>
  <si>
    <t>tetramethylammonium</t>
  </si>
  <si>
    <t>tetraethylammonium</t>
  </si>
  <si>
    <t>tetrapropylammonium</t>
  </si>
  <si>
    <t>tetrabutylammonium</t>
  </si>
  <si>
    <t>tetrapentylammonium</t>
  </si>
  <si>
    <t>tetrahexylammonium</t>
  </si>
  <si>
    <t>tetraheptylammonium</t>
  </si>
  <si>
    <t>tetraoctylammonium</t>
  </si>
  <si>
    <t>napthalene</t>
  </si>
  <si>
    <t>anthracene</t>
  </si>
  <si>
    <t>phenanthrene</t>
  </si>
  <si>
    <t>pyrene</t>
  </si>
  <si>
    <t>triphenylene</t>
  </si>
  <si>
    <t>C60</t>
  </si>
  <si>
    <t>C70</t>
  </si>
  <si>
    <t>Single strand d(TGT)</t>
  </si>
  <si>
    <t xml:space="preserve">Single strand d(GTT) </t>
  </si>
  <si>
    <t xml:space="preserve">Denatured quadruplex [dGAGGGTGGGGAGGGTGGGGAAG] </t>
  </si>
  <si>
    <t xml:space="preserve">Denatured quadruplex [dGAGGGTGGGGAGGGTGGGGAAG]  </t>
  </si>
  <si>
    <t>Oligonucleotide</t>
  </si>
  <si>
    <t>z</t>
  </si>
  <si>
    <t>m/z</t>
  </si>
  <si>
    <t>A3</t>
  </si>
  <si>
    <t>A4</t>
  </si>
  <si>
    <t>A5</t>
  </si>
  <si>
    <t>A6</t>
  </si>
  <si>
    <t>A7</t>
  </si>
  <si>
    <t>A8</t>
  </si>
  <si>
    <t>A9</t>
  </si>
  <si>
    <t>A10</t>
  </si>
  <si>
    <t>A11</t>
  </si>
  <si>
    <t>A12</t>
  </si>
  <si>
    <t>A13</t>
  </si>
  <si>
    <t>A14</t>
  </si>
  <si>
    <t>Sequenz</t>
  </si>
  <si>
    <t xml:space="preserve"> </t>
  </si>
  <si>
    <t xml:space="preserve"> LVTDLTK  </t>
  </si>
  <si>
    <t xml:space="preserve"> ATEEQLK  </t>
  </si>
  <si>
    <t xml:space="preserve"> AEFVEVTK  </t>
  </si>
  <si>
    <t xml:space="preserve"> YLYEIAR  </t>
  </si>
  <si>
    <t xml:space="preserve"> LVVSTQTALA  </t>
  </si>
  <si>
    <t xml:space="preserve"> QTALVELLK  </t>
  </si>
  <si>
    <t xml:space="preserve"> HLVDEPQNLIK  </t>
  </si>
  <si>
    <t xml:space="preserve"> TVMENFVAFVDK  </t>
  </si>
  <si>
    <t xml:space="preserve"> ALKAWSVARLSQK  </t>
  </si>
  <si>
    <t xml:space="preserve"> LGEYGFQNALIVR  </t>
  </si>
  <si>
    <t xml:space="preserve"> IETMREKVLASSAR  </t>
  </si>
  <si>
    <t xml:space="preserve"> KVPQVSTPTLVEVSR  </t>
  </si>
  <si>
    <t xml:space="preserve"> DAFLGSFLYEYSRR  </t>
  </si>
  <si>
    <t xml:space="preserve"> QNCDQFEKLGEYGFQNALIVR  </t>
  </si>
  <si>
    <t xml:space="preserve"> VAAALTK  </t>
  </si>
  <si>
    <t xml:space="preserve"> VLSAADK  </t>
  </si>
  <si>
    <t xml:space="preserve"> VDPVNFK  </t>
  </si>
  <si>
    <t xml:space="preserve"> MLTAEEK  </t>
  </si>
  <si>
    <t xml:space="preserve"> MFLSFPTTK  </t>
  </si>
  <si>
    <t xml:space="preserve"> VLDSFSNGMK  </t>
  </si>
  <si>
    <t xml:space="preserve"> LLVVYPWTQR  </t>
  </si>
  <si>
    <t xml:space="preserve"> FLANVSTVLTSK  </t>
  </si>
  <si>
    <t xml:space="preserve"> EFTPVLQADFQK  </t>
  </si>
  <si>
    <t xml:space="preserve"> VKVDEVGGEALGR  </t>
  </si>
  <si>
    <t xml:space="preserve"> FFESFGDLSTADAVMNNPK  </t>
  </si>
  <si>
    <t xml:space="preserve"> TYFPHFDLSHGSAQVK  </t>
  </si>
  <si>
    <t xml:space="preserve"> AVEHLDDLPGALSELSDLHAHK  </t>
  </si>
  <si>
    <t xml:space="preserve"> LLSHSLLVTLASHLPSDFTPAVHASLDK  </t>
  </si>
  <si>
    <t xml:space="preserve"> A11  </t>
  </si>
  <si>
    <t xml:space="preserve"> A12  </t>
  </si>
  <si>
    <t xml:space="preserve"> A13  </t>
  </si>
  <si>
    <t xml:space="preserve"> A14  </t>
  </si>
  <si>
    <t>Estimated CCS</t>
    <phoneticPr fontId="25" type="noConversion"/>
  </si>
  <si>
    <t>corrected dt for m/z dependent flight time</t>
  </si>
  <si>
    <t>substance</t>
  </si>
  <si>
    <t>dt in ms</t>
  </si>
  <si>
    <t>dt"</t>
  </si>
  <si>
    <t>type x to exclude value</t>
  </si>
  <si>
    <t>new corrected dt, dt''=z·(1/µ)^0,5·dt^x</t>
  </si>
  <si>
    <t xml:space="preserve">dt' </t>
  </si>
  <si>
    <t>ln(CCS')</t>
  </si>
  <si>
    <t>ln(dt')</t>
  </si>
  <si>
    <t>µ</t>
  </si>
  <si>
    <t>x</t>
  </si>
  <si>
    <t>Data for logarithmic fit</t>
  </si>
  <si>
    <t>Data for linear fit</t>
  </si>
  <si>
    <t>ln(CCS')=x ln(dt') + ln A</t>
  </si>
  <si>
    <t>lnA</t>
  </si>
  <si>
    <t>A</t>
  </si>
  <si>
    <t>CCS'=A dt' + N</t>
  </si>
  <si>
    <t>N</t>
  </si>
  <si>
    <t>linear fit CCS* in Å²</t>
  </si>
  <si>
    <t>CCS*</t>
  </si>
  <si>
    <t>estimated helium CCS</t>
  </si>
  <si>
    <r>
      <t>log fit CCS* = A</t>
    </r>
    <r>
      <rPr>
        <sz val="11"/>
        <color indexed="8"/>
        <rFont val="Calibri"/>
        <family val="2"/>
      </rPr>
      <t>·</t>
    </r>
    <r>
      <rPr>
        <sz val="11"/>
        <color theme="1"/>
        <rFont val="Calibri"/>
        <family val="2"/>
        <scheme val="minor"/>
      </rPr>
      <t>dt''</t>
    </r>
  </si>
  <si>
    <r>
      <t>linear fit CCS* = (dt'</t>
    </r>
    <r>
      <rPr>
        <sz val="11"/>
        <color indexed="8"/>
        <rFont val="Calibri"/>
        <family val="2"/>
      </rPr>
      <t>·A+N)·z·(1/µ)^0,5</t>
    </r>
  </si>
  <si>
    <r>
      <t>corrected CCSs for ion charge state (z) + reduced mass (µ</t>
    </r>
    <r>
      <rPr>
        <sz val="8.8000000000000007"/>
        <rFont val="Calibri"/>
        <family val="2"/>
      </rPr>
      <t>)</t>
    </r>
  </si>
  <si>
    <t>reduced mass</t>
  </si>
  <si>
    <t>log fit CCS* in Å²</t>
  </si>
  <si>
    <t>Calibration procedure according to:</t>
    <phoneticPr fontId="25" type="noConversion"/>
  </si>
  <si>
    <t xml:space="preserve"> VASLR  </t>
  </si>
  <si>
    <t xml:space="preserve"> IETMR  </t>
  </si>
  <si>
    <t xml:space="preserve"> QEPER  </t>
  </si>
  <si>
    <t xml:space="preserve"> AWSVAR  </t>
  </si>
  <si>
    <t xml:space="preserve"> NYQEAK  </t>
  </si>
  <si>
    <t xml:space="preserve"> GACLLPK+CAM  </t>
  </si>
  <si>
    <t xml:space="preserve"> DDSPDLPK  </t>
  </si>
  <si>
    <t xml:space="preserve"> LCVLHEK+CAM  </t>
  </si>
  <si>
    <t xml:space="preserve"> LVNELTEFAK  </t>
  </si>
  <si>
    <t xml:space="preserve"> SLHTLFGDELCK+CAM  </t>
  </si>
  <si>
    <t>J. A. McLean Group - CCSs of MALDI-generated ions</t>
  </si>
  <si>
    <t>All collision cross sections (CCS) reported here were taken from the references below. If you use any of these values in your research, please cite the appropriate publication(s).</t>
  </si>
  <si>
    <t>Details on sample preparation, purification, cleavage etc. can be obtained from the cited references.</t>
  </si>
  <si>
    <r>
      <t xml:space="preserve">CCSs of tryptic peptides of a designed protein can be found here: R. Chawner, B. McCullough, K. Giles, P. Barran, S. J. Gaskell, C. E. Eyers, </t>
    </r>
    <r>
      <rPr>
        <i/>
        <sz val="12"/>
        <color indexed="8"/>
        <rFont val="Calibri"/>
        <family val="2"/>
      </rPr>
      <t>J. Proteome Res.</t>
    </r>
    <r>
      <rPr>
        <sz val="12"/>
        <color indexed="8"/>
        <rFont val="Calibri"/>
        <family val="2"/>
      </rPr>
      <t xml:space="preserve"> </t>
    </r>
    <r>
      <rPr>
        <b/>
        <sz val="12"/>
        <color indexed="8"/>
        <rFont val="Calibri"/>
        <family val="2"/>
      </rPr>
      <t>2012</t>
    </r>
    <r>
      <rPr>
        <sz val="12"/>
        <color indexed="8"/>
        <rFont val="Calibri"/>
        <family val="2"/>
      </rPr>
      <t xml:space="preserve">, </t>
    </r>
    <r>
      <rPr>
        <i/>
        <sz val="12"/>
        <color indexed="8"/>
        <rFont val="Calibri"/>
        <family val="2"/>
      </rPr>
      <t>11</t>
    </r>
    <r>
      <rPr>
        <sz val="12"/>
        <color indexed="8"/>
        <rFont val="Calibri"/>
        <family val="2"/>
      </rPr>
      <t>, 5564-5572.</t>
    </r>
  </si>
  <si>
    <r>
      <t>Duplex [dGACCTAGATTCGAATCTAGGTC]</t>
    </r>
    <r>
      <rPr>
        <vertAlign val="subscript"/>
        <sz val="11"/>
        <color theme="1"/>
        <rFont val="Calibri"/>
        <family val="2"/>
        <scheme val="minor"/>
      </rPr>
      <t>2</t>
    </r>
    <r>
      <rPr>
        <sz val="11"/>
        <color theme="1"/>
        <rFont val="Calibri"/>
        <family val="2"/>
        <scheme val="minor"/>
      </rPr>
      <t xml:space="preserve"> </t>
    </r>
  </si>
  <si>
    <r>
      <t>Duplex [dCAGTCACGGATTCGAATCCGTGACTG]</t>
    </r>
    <r>
      <rPr>
        <vertAlign val="subscript"/>
        <sz val="11"/>
        <color theme="1"/>
        <rFont val="Calibri"/>
        <family val="2"/>
        <scheme val="minor"/>
      </rPr>
      <t>2</t>
    </r>
    <r>
      <rPr>
        <sz val="11"/>
        <color theme="1"/>
        <rFont val="Calibri"/>
        <family val="2"/>
        <scheme val="minor"/>
      </rPr>
      <t xml:space="preserve"> </t>
    </r>
  </si>
  <si>
    <r>
      <t>Quadruplex [(dTGGGGT)</t>
    </r>
    <r>
      <rPr>
        <vertAlign val="subscript"/>
        <sz val="11"/>
        <color theme="1"/>
        <rFont val="Calibri"/>
        <family val="2"/>
        <scheme val="minor"/>
      </rPr>
      <t>4</t>
    </r>
    <r>
      <rPr>
        <sz val="11"/>
        <color theme="1"/>
        <rFont val="Calibri"/>
        <family val="2"/>
        <scheme val="minor"/>
      </rPr>
      <t>•(NH</t>
    </r>
    <r>
      <rPr>
        <vertAlign val="subscript"/>
        <sz val="11"/>
        <color theme="1"/>
        <rFont val="Calibri"/>
        <family val="2"/>
        <scheme val="minor"/>
      </rPr>
      <t>4</t>
    </r>
    <r>
      <rPr>
        <sz val="11"/>
        <color theme="1"/>
        <rFont val="Calibri"/>
        <family val="2"/>
        <scheme val="minor"/>
      </rPr>
      <t>)</t>
    </r>
    <r>
      <rPr>
        <vertAlign val="subscript"/>
        <sz val="11"/>
        <color theme="1"/>
        <rFont val="Calibri"/>
        <family val="2"/>
        <scheme val="minor"/>
      </rPr>
      <t>3</t>
    </r>
    <r>
      <rPr>
        <sz val="11"/>
        <color theme="1"/>
        <rFont val="Calibri"/>
        <family val="2"/>
        <scheme val="minor"/>
      </rPr>
      <t xml:space="preserve">]  </t>
    </r>
  </si>
  <si>
    <r>
      <t>Quadruplex dGGG(TTAGGG)</t>
    </r>
    <r>
      <rPr>
        <vertAlign val="subscript"/>
        <sz val="11"/>
        <color theme="1"/>
        <rFont val="Calibri"/>
        <family val="2"/>
        <scheme val="minor"/>
      </rPr>
      <t>3</t>
    </r>
    <r>
      <rPr>
        <sz val="11"/>
        <color theme="1"/>
        <rFont val="Calibri"/>
        <family val="2"/>
        <scheme val="minor"/>
      </rPr>
      <t xml:space="preserve"> </t>
    </r>
  </si>
  <si>
    <r>
      <t>Quadruplex dGGG(TTAGGG)</t>
    </r>
    <r>
      <rPr>
        <vertAlign val="subscript"/>
        <sz val="11"/>
        <color theme="1"/>
        <rFont val="Calibri"/>
        <family val="2"/>
        <scheme val="minor"/>
      </rPr>
      <t xml:space="preserve">3 </t>
    </r>
    <r>
      <rPr>
        <sz val="11"/>
        <color theme="1"/>
        <rFont val="Calibri"/>
        <family val="2"/>
        <scheme val="minor"/>
      </rPr>
      <t xml:space="preserve"> </t>
    </r>
  </si>
  <si>
    <r>
      <t>Quadruplex [dGAGGGTGGGGAGGGTGGGGAAG•(NH</t>
    </r>
    <r>
      <rPr>
        <vertAlign val="subscript"/>
        <sz val="11"/>
        <color theme="1"/>
        <rFont val="Calibri"/>
        <family val="2"/>
        <scheme val="minor"/>
      </rPr>
      <t>4</t>
    </r>
    <r>
      <rPr>
        <sz val="11"/>
        <color theme="1"/>
        <rFont val="Calibri"/>
        <family val="2"/>
        <scheme val="minor"/>
      </rPr>
      <t>)</t>
    </r>
    <r>
      <rPr>
        <vertAlign val="subscript"/>
        <sz val="11"/>
        <color theme="1"/>
        <rFont val="Calibri"/>
        <family val="2"/>
        <scheme val="minor"/>
      </rPr>
      <t>2</t>
    </r>
    <r>
      <rPr>
        <sz val="11"/>
        <color theme="1"/>
        <rFont val="Calibri"/>
        <family val="2"/>
        <scheme val="minor"/>
      </rPr>
      <t xml:space="preserve">] </t>
    </r>
  </si>
  <si>
    <r>
      <t>Quadruplex [dGAGGGTGGGGAGGGTGGGGAAG•(NH</t>
    </r>
    <r>
      <rPr>
        <vertAlign val="subscript"/>
        <sz val="11"/>
        <color theme="1"/>
        <rFont val="Calibri"/>
        <family val="2"/>
        <scheme val="minor"/>
      </rPr>
      <t>4</t>
    </r>
    <r>
      <rPr>
        <sz val="11"/>
        <color theme="1"/>
        <rFont val="Calibri"/>
        <family val="2"/>
        <scheme val="minor"/>
      </rPr>
      <t>)</t>
    </r>
    <r>
      <rPr>
        <vertAlign val="subscript"/>
        <sz val="11"/>
        <color theme="1"/>
        <rFont val="Calibri"/>
        <family val="2"/>
        <scheme val="minor"/>
      </rPr>
      <t>2</t>
    </r>
    <r>
      <rPr>
        <sz val="11"/>
        <color theme="1"/>
        <rFont val="Calibri"/>
        <family val="2"/>
        <scheme val="minor"/>
      </rPr>
      <t xml:space="preserve">]  </t>
    </r>
  </si>
  <si>
    <r>
      <t>Quadruplex dimer [(dGAGGGTGGGGAGGGTGGGGAAG)</t>
    </r>
    <r>
      <rPr>
        <vertAlign val="subscript"/>
        <sz val="11"/>
        <color theme="1"/>
        <rFont val="Calibri"/>
        <family val="2"/>
        <scheme val="minor"/>
      </rPr>
      <t>2</t>
    </r>
    <r>
      <rPr>
        <sz val="11"/>
        <color theme="1"/>
        <rFont val="Calibri"/>
        <family val="2"/>
        <scheme val="minor"/>
      </rPr>
      <t>•(NH</t>
    </r>
    <r>
      <rPr>
        <vertAlign val="subscript"/>
        <sz val="11"/>
        <color theme="1"/>
        <rFont val="Calibri"/>
        <family val="2"/>
        <scheme val="minor"/>
      </rPr>
      <t>4</t>
    </r>
    <r>
      <rPr>
        <sz val="11"/>
        <color theme="1"/>
        <rFont val="Calibri"/>
        <family val="2"/>
        <scheme val="minor"/>
      </rPr>
      <t>)</t>
    </r>
    <r>
      <rPr>
        <vertAlign val="subscript"/>
        <sz val="11"/>
        <color theme="1"/>
        <rFont val="Calibri"/>
        <family val="2"/>
        <scheme val="minor"/>
      </rPr>
      <t>5</t>
    </r>
    <r>
      <rPr>
        <sz val="11"/>
        <color theme="1"/>
        <rFont val="Calibri"/>
        <family val="2"/>
        <scheme val="minor"/>
      </rPr>
      <t xml:space="preserve">] </t>
    </r>
  </si>
  <si>
    <r>
      <t>Duplex [d(CG)</t>
    </r>
    <r>
      <rPr>
        <vertAlign val="subscript"/>
        <sz val="11"/>
        <color theme="1"/>
        <rFont val="Calibri"/>
        <family val="2"/>
        <scheme val="minor"/>
      </rPr>
      <t>3</t>
    </r>
    <r>
      <rPr>
        <sz val="11"/>
        <color theme="1"/>
        <rFont val="Calibri"/>
        <family val="2"/>
        <scheme val="minor"/>
      </rPr>
      <t>]</t>
    </r>
    <r>
      <rPr>
        <vertAlign val="subscript"/>
        <sz val="11"/>
        <color theme="1"/>
        <rFont val="Calibri"/>
        <family val="2"/>
        <scheme val="minor"/>
      </rPr>
      <t xml:space="preserve">2 </t>
    </r>
  </si>
  <si>
    <r>
      <t xml:space="preserve">K. Pagel, D. J. Harvey, </t>
    </r>
    <r>
      <rPr>
        <i/>
        <sz val="12"/>
        <color indexed="48"/>
        <rFont val="Calibri"/>
        <family val="2"/>
      </rPr>
      <t>Anal. Chem.</t>
    </r>
    <r>
      <rPr>
        <sz val="12"/>
        <color indexed="48"/>
        <rFont val="Calibri"/>
        <family val="2"/>
      </rPr>
      <t xml:space="preserve"> </t>
    </r>
    <r>
      <rPr>
        <b/>
        <sz val="12"/>
        <color indexed="48"/>
        <rFont val="Calibri"/>
        <family val="2"/>
      </rPr>
      <t>2013</t>
    </r>
    <r>
      <rPr>
        <sz val="12"/>
        <color indexed="48"/>
        <rFont val="Calibri"/>
        <family val="2"/>
      </rPr>
      <t xml:space="preserve">, </t>
    </r>
    <r>
      <rPr>
        <i/>
        <sz val="12"/>
        <color indexed="48"/>
        <rFont val="Calibri"/>
        <family val="2"/>
      </rPr>
      <t>85</t>
    </r>
    <r>
      <rPr>
        <sz val="12"/>
        <color indexed="48"/>
        <rFont val="Calibri"/>
        <family val="2"/>
      </rPr>
      <t>, 5138-5145.</t>
    </r>
  </si>
  <si>
    <r>
      <t xml:space="preserve">J. Hofmann, W. B. Struwe, C. A. Scarff, J. H. Scrivens, D. J. Harvey, K. Pagel, </t>
    </r>
    <r>
      <rPr>
        <i/>
        <sz val="12"/>
        <color indexed="48"/>
        <rFont val="Calibri"/>
        <family val="2"/>
      </rPr>
      <t>Anal. Chem.</t>
    </r>
    <r>
      <rPr>
        <sz val="12"/>
        <color indexed="48"/>
        <rFont val="Calibri"/>
        <family val="2"/>
      </rPr>
      <t xml:space="preserve"> </t>
    </r>
    <r>
      <rPr>
        <b/>
        <sz val="12"/>
        <color indexed="48"/>
        <rFont val="Calibri"/>
        <family val="2"/>
      </rPr>
      <t>2014</t>
    </r>
    <r>
      <rPr>
        <sz val="12"/>
        <color indexed="48"/>
        <rFont val="Calibri"/>
        <family val="2"/>
      </rPr>
      <t xml:space="preserve">, </t>
    </r>
    <r>
      <rPr>
        <i/>
        <sz val="12"/>
        <color indexed="48"/>
        <rFont val="Calibri"/>
        <family val="2"/>
      </rPr>
      <t>86</t>
    </r>
    <r>
      <rPr>
        <sz val="12"/>
        <color indexed="48"/>
        <rFont val="Calibri"/>
        <family val="2"/>
      </rPr>
      <t>, 10789-10795.</t>
    </r>
  </si>
  <si>
    <r>
      <t>K. Pagel, D. J. Harvey,</t>
    </r>
    <r>
      <rPr>
        <i/>
        <sz val="12"/>
        <color theme="1"/>
        <rFont val="Calibri"/>
        <family val="2"/>
        <scheme val="minor"/>
      </rPr>
      <t xml:space="preserve"> Anal. Chem.</t>
    </r>
    <r>
      <rPr>
        <b/>
        <sz val="12"/>
        <color theme="1"/>
        <rFont val="Calibri"/>
        <family val="2"/>
        <scheme val="minor"/>
      </rPr>
      <t xml:space="preserve"> 2013</t>
    </r>
    <r>
      <rPr>
        <sz val="12"/>
        <color theme="1"/>
        <rFont val="Calibri"/>
        <family val="2"/>
        <scheme val="minor"/>
      </rPr>
      <t>,</t>
    </r>
    <r>
      <rPr>
        <i/>
        <sz val="12"/>
        <color theme="1"/>
        <rFont val="Calibri"/>
        <family val="2"/>
        <scheme val="minor"/>
      </rPr>
      <t xml:space="preserve"> 85</t>
    </r>
    <r>
      <rPr>
        <sz val="12"/>
        <color theme="1"/>
        <rFont val="Calibri"/>
        <family val="2"/>
        <scheme val="minor"/>
      </rPr>
      <t>, 5138-5145.</t>
    </r>
  </si>
  <si>
    <t>type</t>
  </si>
  <si>
    <t>Hex</t>
  </si>
  <si>
    <t>HexNAc</t>
  </si>
  <si>
    <t>Sial</t>
  </si>
  <si>
    <r>
      <t>CCS (N</t>
    </r>
    <r>
      <rPr>
        <b/>
        <vertAlign val="subscript"/>
        <sz val="11"/>
        <rFont val="Calibri"/>
        <family val="2"/>
        <scheme val="minor"/>
      </rPr>
      <t>2</t>
    </r>
    <r>
      <rPr>
        <b/>
        <sz val="11"/>
        <rFont val="Calibri"/>
        <family val="2"/>
        <scheme val="minor"/>
      </rPr>
      <t>) in Å²</t>
    </r>
  </si>
  <si>
    <r>
      <t>[M-H]</t>
    </r>
    <r>
      <rPr>
        <vertAlign val="superscript"/>
        <sz val="11"/>
        <rFont val="Calibri"/>
        <family val="2"/>
        <scheme val="minor"/>
      </rPr>
      <t>-</t>
    </r>
  </si>
  <si>
    <t>frag</t>
  </si>
  <si>
    <r>
      <t>[M+H</t>
    </r>
    <r>
      <rPr>
        <vertAlign val="subscript"/>
        <sz val="11"/>
        <rFont val="Calibri"/>
        <family val="2"/>
        <scheme val="minor"/>
      </rPr>
      <t>2</t>
    </r>
    <r>
      <rPr>
        <sz val="11"/>
        <rFont val="Calibri"/>
        <family val="2"/>
        <scheme val="minor"/>
      </rPr>
      <t>PO</t>
    </r>
    <r>
      <rPr>
        <vertAlign val="subscript"/>
        <sz val="11"/>
        <rFont val="Calibri"/>
        <family val="2"/>
        <scheme val="minor"/>
      </rPr>
      <t>4</t>
    </r>
    <r>
      <rPr>
        <sz val="11"/>
        <rFont val="Calibri"/>
        <family val="2"/>
        <scheme val="minor"/>
      </rPr>
      <t>]</t>
    </r>
    <r>
      <rPr>
        <vertAlign val="superscript"/>
        <sz val="11"/>
        <rFont val="Calibri"/>
        <family val="2"/>
        <scheme val="minor"/>
      </rPr>
      <t>-</t>
    </r>
  </si>
  <si>
    <t>[M-H]-</t>
  </si>
  <si>
    <r>
      <t>[M-H]</t>
    </r>
    <r>
      <rPr>
        <vertAlign val="superscript"/>
        <sz val="11"/>
        <color theme="0" tint="-0.249977111117893"/>
        <rFont val="Calibri"/>
        <family val="2"/>
        <scheme val="minor"/>
      </rPr>
      <t>-</t>
    </r>
  </si>
  <si>
    <t>Man2GlcNAc2</t>
  </si>
  <si>
    <r>
      <t>[M-H+H</t>
    </r>
    <r>
      <rPr>
        <vertAlign val="subscript"/>
        <sz val="11"/>
        <rFont val="Calibri"/>
        <family val="2"/>
        <scheme val="minor"/>
      </rPr>
      <t>2</t>
    </r>
    <r>
      <rPr>
        <sz val="11"/>
        <rFont val="Calibri"/>
        <family val="2"/>
        <scheme val="minor"/>
      </rPr>
      <t>PO</t>
    </r>
    <r>
      <rPr>
        <vertAlign val="subscript"/>
        <sz val="11"/>
        <rFont val="Calibri"/>
        <family val="2"/>
        <scheme val="minor"/>
      </rPr>
      <t>4</t>
    </r>
    <r>
      <rPr>
        <sz val="11"/>
        <rFont val="Calibri"/>
        <family val="2"/>
        <scheme val="minor"/>
      </rPr>
      <t>]</t>
    </r>
    <r>
      <rPr>
        <vertAlign val="superscript"/>
        <sz val="11"/>
        <rFont val="Calibri"/>
        <family val="2"/>
        <scheme val="minor"/>
      </rPr>
      <t>2-</t>
    </r>
  </si>
  <si>
    <r>
      <t>[M-2H]</t>
    </r>
    <r>
      <rPr>
        <vertAlign val="superscript"/>
        <sz val="11"/>
        <rFont val="Calibri"/>
        <family val="2"/>
        <scheme val="minor"/>
      </rPr>
      <t>2-</t>
    </r>
  </si>
  <si>
    <t>Man3GlcNAc2</t>
  </si>
  <si>
    <t xml:space="preserve">frag </t>
  </si>
  <si>
    <t>Man4GlcNAc2</t>
  </si>
  <si>
    <t>Man5GlcNAc2</t>
  </si>
  <si>
    <t>grey - should not necessarily be used</t>
  </si>
  <si>
    <t>bold - native glycan structures (without glycan cleavages)</t>
  </si>
  <si>
    <t>Man6GlcNAc2</t>
  </si>
  <si>
    <t>orange - just one good measurement</t>
  </si>
  <si>
    <t xml:space="preserve">Hex4HexNAc3Fuc </t>
  </si>
  <si>
    <t>Man7GlcNAc2</t>
  </si>
  <si>
    <t xml:space="preserve">Sial1Hex4HexNAc3Fuc </t>
  </si>
  <si>
    <t>Hex4HexNAc4Fuc</t>
  </si>
  <si>
    <t>Man8GlcNAc2</t>
  </si>
  <si>
    <t>Hex5HexNAc4Fuc</t>
  </si>
  <si>
    <t>SialHex4HexNAc4Fuc</t>
  </si>
  <si>
    <t>Man9GlcNAc2</t>
  </si>
  <si>
    <t>Hex6HexNAc4Fuc</t>
  </si>
  <si>
    <t xml:space="preserve">Sial1Hex5HexNAc4Fuc </t>
  </si>
  <si>
    <t>[M-2H]2-</t>
  </si>
  <si>
    <t>Man3GlcNAc3</t>
  </si>
  <si>
    <t>Man4GlcNAc3</t>
  </si>
  <si>
    <t>Man3GlcNAc4</t>
  </si>
  <si>
    <t>Man5GlcNAc3</t>
  </si>
  <si>
    <t>Man4GlcNAc4</t>
  </si>
  <si>
    <t>Man3GlcNAc5</t>
  </si>
  <si>
    <t>Man6GlcNAc3</t>
  </si>
  <si>
    <t>Man4GlcNAc5</t>
  </si>
  <si>
    <t>Man3GlcNAc6</t>
  </si>
  <si>
    <t>Man5GlcNAc5</t>
  </si>
  <si>
    <t>Hex4GlcNAc6</t>
  </si>
  <si>
    <t>Man3GlcNAc7</t>
  </si>
  <si>
    <t>Hex6GlcNAc5</t>
  </si>
  <si>
    <t>Sial1Hex4GlcNAc6</t>
  </si>
  <si>
    <r>
      <t>[M+H2PO4]</t>
    </r>
    <r>
      <rPr>
        <vertAlign val="superscript"/>
        <sz val="11"/>
        <color theme="0" tint="-0.249977111117893"/>
        <rFont val="Calibri"/>
        <family val="2"/>
        <scheme val="minor"/>
      </rPr>
      <t>-</t>
    </r>
  </si>
  <si>
    <t>Hex4GlcNAc7</t>
  </si>
  <si>
    <t>Man3GlcNAc8</t>
  </si>
  <si>
    <t>Hex5GlcNAc7</t>
  </si>
  <si>
    <r>
      <t>[M-2H]</t>
    </r>
    <r>
      <rPr>
        <vertAlign val="superscript"/>
        <sz val="11"/>
        <color theme="0" tint="-0.249977111117893"/>
        <rFont val="Calibri"/>
        <family val="2"/>
        <scheme val="minor"/>
      </rPr>
      <t>2-</t>
    </r>
  </si>
  <si>
    <t>negtive ion mode</t>
  </si>
  <si>
    <r>
      <t>Glc</t>
    </r>
    <r>
      <rPr>
        <b/>
        <vertAlign val="subscript"/>
        <sz val="11"/>
        <color theme="1"/>
        <rFont val="Calibri"/>
        <family val="2"/>
        <scheme val="minor"/>
      </rPr>
      <t>n</t>
    </r>
    <r>
      <rPr>
        <b/>
        <sz val="11"/>
        <rFont val="Calibri"/>
        <family val="2"/>
        <scheme val="minor"/>
      </rPr>
      <t xml:space="preserve"> </t>
    </r>
  </si>
  <si>
    <t>A fragment</t>
  </si>
  <si>
    <r>
      <t>[M-H-120]</t>
    </r>
    <r>
      <rPr>
        <vertAlign val="superscript"/>
        <sz val="11"/>
        <rFont val="Calibri"/>
        <family val="2"/>
        <scheme val="minor"/>
      </rPr>
      <t>-</t>
    </r>
  </si>
  <si>
    <t>x fragment</t>
  </si>
  <si>
    <t>x frag</t>
  </si>
  <si>
    <t>X fragment</t>
  </si>
  <si>
    <t>[M-H-120]-</t>
  </si>
  <si>
    <r>
      <t>[M-2H-120]</t>
    </r>
    <r>
      <rPr>
        <vertAlign val="superscript"/>
        <sz val="11"/>
        <rFont val="Calibri"/>
        <family val="2"/>
        <scheme val="minor"/>
      </rPr>
      <t>2-</t>
    </r>
  </si>
  <si>
    <r>
      <t>[M+2 H</t>
    </r>
    <r>
      <rPr>
        <vertAlign val="subscript"/>
        <sz val="11"/>
        <rFont val="Calibri"/>
        <family val="2"/>
        <scheme val="minor"/>
      </rPr>
      <t>2</t>
    </r>
    <r>
      <rPr>
        <sz val="11"/>
        <rFont val="Calibri"/>
        <family val="2"/>
        <scheme val="minor"/>
      </rPr>
      <t>PO</t>
    </r>
    <r>
      <rPr>
        <vertAlign val="subscript"/>
        <sz val="11"/>
        <rFont val="Calibri"/>
        <family val="2"/>
        <scheme val="minor"/>
      </rPr>
      <t>4</t>
    </r>
    <r>
      <rPr>
        <sz val="11"/>
        <rFont val="Calibri"/>
        <family val="2"/>
        <scheme val="minor"/>
      </rPr>
      <t>]</t>
    </r>
    <r>
      <rPr>
        <vertAlign val="superscript"/>
        <sz val="11"/>
        <rFont val="Calibri"/>
        <family val="2"/>
        <scheme val="minor"/>
      </rPr>
      <t>2-</t>
    </r>
  </si>
  <si>
    <r>
      <t>[M-2H-120]</t>
    </r>
    <r>
      <rPr>
        <vertAlign val="superscript"/>
        <sz val="11"/>
        <color theme="0" tint="-0.249977111117893"/>
        <rFont val="Calibri"/>
        <family val="2"/>
        <scheme val="minor"/>
      </rPr>
      <t>2-</t>
    </r>
  </si>
  <si>
    <t>positive ion mode</t>
  </si>
  <si>
    <r>
      <t>Glc</t>
    </r>
    <r>
      <rPr>
        <vertAlign val="subscript"/>
        <sz val="11"/>
        <color theme="1"/>
        <rFont val="Calibri"/>
        <family val="2"/>
        <scheme val="minor"/>
      </rPr>
      <t>n</t>
    </r>
    <r>
      <rPr>
        <sz val="11"/>
        <rFont val="Calibri"/>
        <family val="2"/>
        <scheme val="minor"/>
      </rPr>
      <t xml:space="preserve"> </t>
    </r>
  </si>
  <si>
    <r>
      <t>[M+Na]</t>
    </r>
    <r>
      <rPr>
        <vertAlign val="superscript"/>
        <sz val="11"/>
        <color theme="1"/>
        <rFont val="Calibri"/>
        <family val="2"/>
        <scheme val="minor"/>
      </rPr>
      <t>+</t>
    </r>
  </si>
  <si>
    <t>-</t>
  </si>
  <si>
    <r>
      <t>[M+2Na]</t>
    </r>
    <r>
      <rPr>
        <vertAlign val="superscript"/>
        <sz val="11"/>
        <color theme="1"/>
        <rFont val="Calibri"/>
        <family val="2"/>
        <scheme val="minor"/>
      </rPr>
      <t>2+</t>
    </r>
  </si>
  <si>
    <r>
      <t>[M+3Na]</t>
    </r>
    <r>
      <rPr>
        <vertAlign val="superscript"/>
        <sz val="11"/>
        <color theme="1"/>
        <rFont val="Calibri"/>
        <family val="2"/>
        <scheme val="minor"/>
      </rPr>
      <t>3+</t>
    </r>
  </si>
  <si>
    <r>
      <t>J. Hofmann, W. B. Struwe, C. A. Scarff, J. H. Scrivens, D. J. Harvey, K. Pagel,</t>
    </r>
    <r>
      <rPr>
        <i/>
        <sz val="12"/>
        <color theme="1"/>
        <rFont val="Calibri"/>
        <family val="2"/>
        <scheme val="minor"/>
      </rPr>
      <t xml:space="preserve"> Anal. Chem. </t>
    </r>
    <r>
      <rPr>
        <b/>
        <sz val="12"/>
        <color theme="1"/>
        <rFont val="Calibri"/>
        <family val="2"/>
        <scheme val="minor"/>
      </rPr>
      <t>2014</t>
    </r>
    <r>
      <rPr>
        <sz val="12"/>
        <color theme="1"/>
        <rFont val="Calibri"/>
        <family val="2"/>
        <scheme val="minor"/>
      </rPr>
      <t xml:space="preserve">, </t>
    </r>
    <r>
      <rPr>
        <i/>
        <sz val="12"/>
        <color theme="1"/>
        <rFont val="Calibri"/>
        <family val="2"/>
        <scheme val="minor"/>
      </rPr>
      <t>86</t>
    </r>
    <r>
      <rPr>
        <sz val="12"/>
        <color theme="1"/>
        <rFont val="Calibri"/>
        <family val="2"/>
        <scheme val="minor"/>
      </rPr>
      <t>, 10789-10795.</t>
    </r>
  </si>
  <si>
    <t>lit. CCS in Å²</t>
  </si>
  <si>
    <r>
      <t xml:space="preserve">Collision Cross Sections of </t>
    </r>
    <r>
      <rPr>
        <b/>
        <sz val="16"/>
        <color indexed="8"/>
        <rFont val="Calibri"/>
        <family val="2"/>
      </rPr>
      <t>Dextran</t>
    </r>
  </si>
  <si>
    <r>
      <t xml:space="preserve">Collision Cross Sections of </t>
    </r>
    <r>
      <rPr>
        <b/>
        <sz val="16"/>
        <color indexed="8"/>
        <rFont val="Calibri"/>
        <family val="2"/>
      </rPr>
      <t>N-</t>
    </r>
    <r>
      <rPr>
        <b/>
        <sz val="16"/>
        <color theme="1"/>
        <rFont val="Calibri"/>
        <family val="2"/>
        <scheme val="minor"/>
      </rPr>
      <t>Glycans for Negative Ion Mode</t>
    </r>
  </si>
  <si>
    <r>
      <t xml:space="preserve">Collision Cross Sections of </t>
    </r>
    <r>
      <rPr>
        <b/>
        <sz val="16"/>
        <color indexed="8"/>
        <rFont val="Calibri"/>
        <family val="2"/>
      </rPr>
      <t>N-</t>
    </r>
    <r>
      <rPr>
        <b/>
        <sz val="16"/>
        <color theme="1"/>
        <rFont val="Calibri"/>
        <family val="2"/>
        <scheme val="minor"/>
      </rPr>
      <t>Glycans for Positive Ion Mode</t>
    </r>
  </si>
  <si>
    <r>
      <t>[M+H</t>
    </r>
    <r>
      <rPr>
        <b/>
        <vertAlign val="subscript"/>
        <sz val="11"/>
        <rFont val="Calibri"/>
        <family val="2"/>
        <scheme val="minor"/>
      </rPr>
      <t>2</t>
    </r>
    <r>
      <rPr>
        <b/>
        <sz val="11"/>
        <rFont val="Calibri"/>
        <family val="2"/>
        <scheme val="minor"/>
      </rPr>
      <t>PO</t>
    </r>
    <r>
      <rPr>
        <b/>
        <vertAlign val="subscript"/>
        <sz val="11"/>
        <rFont val="Calibri"/>
        <family val="2"/>
        <scheme val="minor"/>
      </rPr>
      <t>4</t>
    </r>
    <r>
      <rPr>
        <b/>
        <sz val="11"/>
        <rFont val="Calibri"/>
        <family val="2"/>
        <scheme val="minor"/>
      </rPr>
      <t>]</t>
    </r>
    <r>
      <rPr>
        <b/>
        <vertAlign val="superscript"/>
        <sz val="11"/>
        <rFont val="Calibri"/>
        <family val="2"/>
        <scheme val="minor"/>
      </rPr>
      <t>-</t>
    </r>
  </si>
  <si>
    <r>
      <t>[M-H]</t>
    </r>
    <r>
      <rPr>
        <b/>
        <vertAlign val="superscript"/>
        <sz val="11"/>
        <rFont val="Calibri"/>
        <family val="2"/>
        <scheme val="minor"/>
      </rPr>
      <t>-</t>
    </r>
  </si>
  <si>
    <r>
      <t>[M+2H</t>
    </r>
    <r>
      <rPr>
        <b/>
        <vertAlign val="subscript"/>
        <sz val="11"/>
        <rFont val="Calibri"/>
        <family val="2"/>
        <scheme val="minor"/>
      </rPr>
      <t>2</t>
    </r>
    <r>
      <rPr>
        <b/>
        <sz val="11"/>
        <rFont val="Calibri"/>
        <family val="2"/>
        <scheme val="minor"/>
      </rPr>
      <t>PO</t>
    </r>
    <r>
      <rPr>
        <b/>
        <vertAlign val="subscript"/>
        <sz val="11"/>
        <rFont val="Calibri"/>
        <family val="2"/>
        <scheme val="minor"/>
      </rPr>
      <t>4</t>
    </r>
    <r>
      <rPr>
        <b/>
        <sz val="11"/>
        <rFont val="Calibri"/>
        <family val="2"/>
        <scheme val="minor"/>
      </rPr>
      <t>]</t>
    </r>
    <r>
      <rPr>
        <b/>
        <vertAlign val="superscript"/>
        <sz val="11"/>
        <rFont val="Calibri"/>
        <family val="2"/>
        <scheme val="minor"/>
      </rPr>
      <t>2-</t>
    </r>
  </si>
  <si>
    <r>
      <t>[M-H+H</t>
    </r>
    <r>
      <rPr>
        <b/>
        <vertAlign val="subscript"/>
        <sz val="11"/>
        <rFont val="Calibri"/>
        <family val="2"/>
        <scheme val="minor"/>
      </rPr>
      <t>2</t>
    </r>
    <r>
      <rPr>
        <b/>
        <sz val="11"/>
        <rFont val="Calibri"/>
        <family val="2"/>
        <scheme val="minor"/>
      </rPr>
      <t>PO</t>
    </r>
    <r>
      <rPr>
        <b/>
        <vertAlign val="subscript"/>
        <sz val="11"/>
        <rFont val="Calibri"/>
        <family val="2"/>
        <scheme val="minor"/>
      </rPr>
      <t>4</t>
    </r>
    <r>
      <rPr>
        <b/>
        <sz val="11"/>
        <rFont val="Calibri"/>
        <family val="2"/>
        <scheme val="minor"/>
      </rPr>
      <t>]</t>
    </r>
    <r>
      <rPr>
        <b/>
        <vertAlign val="superscript"/>
        <sz val="11"/>
        <rFont val="Calibri"/>
        <family val="2"/>
        <scheme val="minor"/>
      </rPr>
      <t>2-</t>
    </r>
  </si>
  <si>
    <r>
      <t>[M-2H]</t>
    </r>
    <r>
      <rPr>
        <b/>
        <vertAlign val="superscript"/>
        <sz val="11"/>
        <rFont val="Calibri"/>
        <family val="2"/>
        <scheme val="minor"/>
      </rPr>
      <t>2-</t>
    </r>
  </si>
  <si>
    <r>
      <t>[M-3H]</t>
    </r>
    <r>
      <rPr>
        <b/>
        <vertAlign val="superscript"/>
        <sz val="11"/>
        <rFont val="Calibri"/>
        <family val="2"/>
        <scheme val="minor"/>
      </rPr>
      <t>3-</t>
    </r>
  </si>
  <si>
    <t xml:space="preserve">                                                                                                                                                                                                                                                                                                                                                                                                                                                                                                                              </t>
  </si>
  <si>
    <t>Carbohydrates</t>
  </si>
  <si>
    <r>
      <t xml:space="preserve">*All MW are approximate theoretical values and the </t>
    </r>
    <r>
      <rPr>
        <i/>
        <sz val="12"/>
        <color indexed="8"/>
        <rFont val="Calibri"/>
        <family val="2"/>
      </rPr>
      <t>m/z</t>
    </r>
    <r>
      <rPr>
        <sz val="12"/>
        <color indexed="8"/>
        <rFont val="Calibri"/>
        <family val="2"/>
      </rPr>
      <t xml:space="preserve"> values were calculated from them.</t>
    </r>
  </si>
  <si>
    <r>
      <t>Observed</t>
    </r>
    <r>
      <rPr>
        <i/>
        <sz val="12"/>
        <color indexed="8"/>
        <rFont val="Calibri"/>
        <family val="2"/>
      </rPr>
      <t xml:space="preserve"> m/z</t>
    </r>
    <r>
      <rPr>
        <sz val="12"/>
        <color indexed="8"/>
        <rFont val="Calibri"/>
        <family val="2"/>
      </rPr>
      <t xml:space="preserve"> signals may differ from these values due to adduct formation and incomplete desolvation.</t>
    </r>
  </si>
  <si>
    <t xml:space="preserve">The reference CCS can be used to estimate either nitrogen or helium CCSs. For the CCS estimation of small molecules it is recommended to use different calibration curves for each charge state.  </t>
  </si>
  <si>
    <t>© Johanna Hofmann, Kevin Pagel, Fritz Haber Institute of the Max Planck Society and Freie Universität Berlin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</si>
</sst>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0"/>
    <numFmt numFmtId="166" formatCode="0.0000"/>
    <numFmt numFmtId="167" formatCode="0.0000000"/>
  </numFmts>
  <fonts count="80" x14ac:knownFonts="1">
    <font>
      <sz val="11"/>
      <color theme="1"/>
      <name val="Calibri"/>
      <family val="2"/>
      <scheme val="minor"/>
    </font>
    <font>
      <b/>
      <sz val="11"/>
      <name val="Verdana"/>
      <family val="2"/>
    </font>
    <font>
      <b/>
      <sz val="12"/>
      <name val="Verdana"/>
      <family val="2"/>
    </font>
    <font>
      <b/>
      <sz val="14"/>
      <color theme="1"/>
      <name val="Calibri"/>
      <family val="2"/>
      <scheme val="minor"/>
    </font>
    <font>
      <b/>
      <sz val="11"/>
      <color theme="1"/>
      <name val="Calibri"/>
      <family val="2"/>
      <scheme val="minor"/>
    </font>
    <font>
      <b/>
      <sz val="14"/>
      <name val="Calibri"/>
      <family val="2"/>
      <scheme val="minor"/>
    </font>
    <font>
      <sz val="11"/>
      <color rgb="FF000000"/>
      <name val="Calibri"/>
      <family val="2"/>
      <scheme val="minor"/>
    </font>
    <font>
      <sz val="11"/>
      <color rgb="FFFF0000"/>
      <name val="Calibri"/>
      <family val="2"/>
      <scheme val="minor"/>
    </font>
    <font>
      <b/>
      <sz val="12"/>
      <color theme="1"/>
      <name val="Calibri"/>
      <family val="2"/>
      <scheme val="minor"/>
    </font>
    <font>
      <sz val="10"/>
      <color indexed="8"/>
      <name val="Arial"/>
      <family val="2"/>
    </font>
    <font>
      <b/>
      <sz val="16"/>
      <color theme="1"/>
      <name val="Calibri"/>
      <family val="2"/>
      <scheme val="minor"/>
    </font>
    <font>
      <sz val="12"/>
      <color theme="1"/>
      <name val="Calibri"/>
      <family val="2"/>
      <scheme val="minor"/>
    </font>
    <font>
      <sz val="14"/>
      <color theme="1"/>
      <name val="Calibri"/>
      <family val="2"/>
      <scheme val="minor"/>
    </font>
    <font>
      <sz val="11"/>
      <name val="Calibri"/>
      <family val="2"/>
      <scheme val="minor"/>
    </font>
    <font>
      <b/>
      <sz val="11"/>
      <name val="Calibri"/>
      <family val="2"/>
      <scheme val="minor"/>
    </font>
    <font>
      <b/>
      <vertAlign val="superscript"/>
      <sz val="11"/>
      <name val="Calibri"/>
      <family val="2"/>
      <scheme val="minor"/>
    </font>
    <font>
      <b/>
      <sz val="11"/>
      <name val="Calibri"/>
      <family val="2"/>
    </font>
    <font>
      <vertAlign val="superscript"/>
      <sz val="11"/>
      <color theme="1"/>
      <name val="Calibri"/>
      <family val="2"/>
      <scheme val="minor"/>
    </font>
    <font>
      <sz val="11"/>
      <color indexed="8"/>
      <name val="Calibri"/>
      <family val="2"/>
      <scheme val="minor"/>
    </font>
    <font>
      <b/>
      <sz val="14"/>
      <color rgb="FFFF0000"/>
      <name val="Calibri"/>
      <family val="2"/>
      <scheme val="minor"/>
    </font>
    <font>
      <b/>
      <vertAlign val="subscript"/>
      <sz val="11"/>
      <color theme="1"/>
      <name val="Calibri"/>
      <family val="2"/>
      <scheme val="minor"/>
    </font>
    <font>
      <b/>
      <sz val="11"/>
      <color indexed="8"/>
      <name val="Calibri"/>
      <family val="2"/>
    </font>
    <font>
      <i/>
      <sz val="12"/>
      <color theme="1"/>
      <name val="Calibri"/>
      <family val="2"/>
      <scheme val="minor"/>
    </font>
    <font>
      <b/>
      <sz val="9.9"/>
      <color indexed="8"/>
      <name val="Calibri"/>
      <family val="2"/>
    </font>
    <font>
      <b/>
      <vertAlign val="subscript"/>
      <sz val="11"/>
      <name val="Calibri"/>
      <family val="2"/>
      <scheme val="minor"/>
    </font>
    <font>
      <sz val="8"/>
      <name val="Verdana"/>
      <family val="2"/>
    </font>
    <font>
      <u/>
      <sz val="11"/>
      <color indexed="12"/>
      <name val="Calibri"/>
      <family val="2"/>
    </font>
    <font>
      <sz val="12"/>
      <color indexed="8"/>
      <name val="Calibri"/>
      <family val="2"/>
    </font>
    <font>
      <b/>
      <sz val="16"/>
      <color indexed="8"/>
      <name val="Calibri"/>
      <family val="2"/>
    </font>
    <font>
      <b/>
      <sz val="12"/>
      <color indexed="8"/>
      <name val="Calibri"/>
      <family val="2"/>
    </font>
    <font>
      <b/>
      <sz val="20"/>
      <color indexed="8"/>
      <name val="Calibri"/>
      <family val="2"/>
    </font>
    <font>
      <sz val="11"/>
      <color indexed="48"/>
      <name val="Calibri"/>
      <family val="2"/>
    </font>
    <font>
      <sz val="12"/>
      <color indexed="48"/>
      <name val="Calibri"/>
      <family val="2"/>
    </font>
    <font>
      <sz val="12"/>
      <name val="Calibri"/>
      <family val="2"/>
    </font>
    <font>
      <sz val="11"/>
      <name val="Calibri"/>
      <family val="2"/>
    </font>
    <font>
      <i/>
      <sz val="12"/>
      <color indexed="8"/>
      <name val="Calibri"/>
      <family val="2"/>
    </font>
    <font>
      <vertAlign val="subscript"/>
      <sz val="11"/>
      <color theme="1"/>
      <name val="Calibri"/>
      <family val="2"/>
      <scheme val="minor"/>
    </font>
    <font>
      <b/>
      <sz val="12"/>
      <name val="Calibri"/>
      <family val="2"/>
    </font>
    <font>
      <b/>
      <sz val="11"/>
      <color theme="0"/>
      <name val="Calibri"/>
      <family val="2"/>
      <scheme val="minor"/>
    </font>
    <font>
      <sz val="11"/>
      <color theme="0"/>
      <name val="Calibri"/>
      <family val="2"/>
      <scheme val="minor"/>
    </font>
    <font>
      <sz val="11"/>
      <color theme="0" tint="-0.14999847407452621"/>
      <name val="Calibri"/>
      <family val="2"/>
      <scheme val="minor"/>
    </font>
    <font>
      <sz val="11"/>
      <color indexed="8"/>
      <name val="Calibri"/>
      <family val="2"/>
    </font>
    <font>
      <sz val="14"/>
      <color theme="0" tint="-0.14999847407452621"/>
      <name val="Calibri"/>
      <family val="2"/>
      <scheme val="minor"/>
    </font>
    <font>
      <b/>
      <sz val="11"/>
      <color theme="0" tint="-0.14999847407452621"/>
      <name val="Calibri"/>
      <family val="2"/>
      <scheme val="minor"/>
    </font>
    <font>
      <sz val="11"/>
      <color theme="0" tint="-0.14999847407452621"/>
      <name val="Calibri"/>
      <family val="2"/>
    </font>
    <font>
      <sz val="11"/>
      <color indexed="10"/>
      <name val="Calibri"/>
      <family val="2"/>
    </font>
    <font>
      <b/>
      <sz val="14"/>
      <color rgb="FF3399FF"/>
      <name val="Calibri"/>
      <family val="2"/>
      <scheme val="minor"/>
    </font>
    <font>
      <sz val="14"/>
      <color rgb="FF3399FF"/>
      <name val="Calibri"/>
      <family val="2"/>
      <scheme val="minor"/>
    </font>
    <font>
      <sz val="11"/>
      <color rgb="FF3399FF"/>
      <name val="Calibri"/>
      <family val="2"/>
      <scheme val="minor"/>
    </font>
    <font>
      <sz val="11"/>
      <color rgb="FF7030A0"/>
      <name val="Calibri"/>
      <family val="2"/>
      <scheme val="minor"/>
    </font>
    <font>
      <sz val="11"/>
      <color theme="0" tint="-0.249977111117893"/>
      <name val="Calibri"/>
      <family val="2"/>
      <scheme val="minor"/>
    </font>
    <font>
      <sz val="14"/>
      <name val="Calibri"/>
      <family val="2"/>
      <scheme val="minor"/>
    </font>
    <font>
      <sz val="14"/>
      <color theme="0" tint="-0.249977111117893"/>
      <name val="Calibri"/>
      <family val="2"/>
      <scheme val="minor"/>
    </font>
    <font>
      <i/>
      <sz val="11"/>
      <name val="Calibri"/>
      <family val="2"/>
      <scheme val="minor"/>
    </font>
    <font>
      <b/>
      <sz val="9"/>
      <color indexed="81"/>
      <name val="Tahoma"/>
      <family val="2"/>
    </font>
    <font>
      <sz val="8.8000000000000007"/>
      <name val="Calibri"/>
      <family val="2"/>
    </font>
    <font>
      <b/>
      <sz val="20"/>
      <name val="Calibri"/>
      <family val="2"/>
      <scheme val="minor"/>
    </font>
    <font>
      <b/>
      <sz val="12"/>
      <color indexed="48"/>
      <name val="Calibri"/>
    </font>
    <font>
      <sz val="10"/>
      <color indexed="8"/>
      <name val="Calibri"/>
    </font>
    <font>
      <b/>
      <sz val="14"/>
      <color indexed="50"/>
      <name val="Calibri"/>
    </font>
    <font>
      <sz val="11"/>
      <color indexed="50"/>
      <name val="Calibri"/>
    </font>
    <font>
      <b/>
      <sz val="14"/>
      <color indexed="50"/>
      <name val="Calibri"/>
    </font>
    <font>
      <b/>
      <sz val="14"/>
      <color theme="0"/>
      <name val="Calibri"/>
      <family val="2"/>
      <scheme val="minor"/>
    </font>
    <font>
      <b/>
      <vertAlign val="superscript"/>
      <sz val="14"/>
      <color theme="0"/>
      <name val="Calibri"/>
      <family val="2"/>
      <scheme val="minor"/>
    </font>
    <font>
      <sz val="14"/>
      <color theme="0"/>
      <name val="Calibri"/>
      <family val="2"/>
      <scheme val="minor"/>
    </font>
    <font>
      <sz val="11"/>
      <color indexed="48"/>
      <name val="Calibri"/>
      <family val="2"/>
    </font>
    <font>
      <sz val="12"/>
      <color indexed="48"/>
      <name val="Calibri"/>
      <family val="2"/>
    </font>
    <font>
      <i/>
      <sz val="12"/>
      <color indexed="48"/>
      <name val="Calibri"/>
      <family val="2"/>
    </font>
    <font>
      <sz val="11"/>
      <color theme="1"/>
      <name val="Calibri"/>
      <family val="2"/>
      <scheme val="minor"/>
    </font>
    <font>
      <b/>
      <sz val="12"/>
      <color indexed="48"/>
      <name val="Calibri"/>
      <family val="2"/>
    </font>
    <font>
      <sz val="10"/>
      <name val="Calibri"/>
      <family val="2"/>
      <scheme val="minor"/>
    </font>
    <font>
      <vertAlign val="superscript"/>
      <sz val="11"/>
      <name val="Calibri"/>
      <family val="2"/>
      <scheme val="minor"/>
    </font>
    <font>
      <b/>
      <sz val="11"/>
      <color rgb="FF000000"/>
      <name val="Calibri"/>
      <family val="2"/>
      <scheme val="minor"/>
    </font>
    <font>
      <vertAlign val="subscript"/>
      <sz val="11"/>
      <name val="Calibri"/>
      <family val="2"/>
      <scheme val="minor"/>
    </font>
    <font>
      <b/>
      <sz val="11"/>
      <color theme="0" tint="-0.249977111117893"/>
      <name val="Calibri"/>
      <family val="2"/>
      <scheme val="minor"/>
    </font>
    <font>
      <vertAlign val="superscript"/>
      <sz val="11"/>
      <color theme="0" tint="-0.249977111117893"/>
      <name val="Calibri"/>
      <family val="2"/>
      <scheme val="minor"/>
    </font>
    <font>
      <b/>
      <sz val="11"/>
      <color rgb="FFFF0000"/>
      <name val="Calibri"/>
      <family val="2"/>
      <scheme val="minor"/>
    </font>
    <font>
      <sz val="11"/>
      <color rgb="FFBFBFBF"/>
      <name val="Calibri"/>
      <family val="2"/>
      <scheme val="minor"/>
    </font>
    <font>
      <b/>
      <sz val="11"/>
      <color indexed="8"/>
      <name val="Calibri"/>
      <family val="2"/>
      <scheme val="minor"/>
    </font>
    <font>
      <sz val="11"/>
      <color rgb="FFFFC000"/>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0C0C0"/>
        <bgColor indexed="64"/>
      </patternFill>
    </fill>
    <fill>
      <patternFill patternType="solid">
        <fgColor rgb="FF3399FF"/>
        <bgColor indexed="64"/>
      </patternFill>
    </fill>
    <fill>
      <patternFill patternType="solid">
        <fgColor indexed="41"/>
        <bgColor indexed="64"/>
      </patternFill>
    </fill>
    <fill>
      <patternFill patternType="solid">
        <fgColor indexed="50"/>
        <bgColor indexed="64"/>
      </patternFill>
    </fill>
    <fill>
      <patternFill patternType="solid">
        <fgColor theme="0" tint="-0.14999847407452621"/>
        <bgColor indexed="64"/>
      </patternFill>
    </fill>
    <fill>
      <patternFill patternType="solid">
        <fgColor rgb="FF99CC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right style="thin">
        <color theme="0"/>
      </right>
      <top style="thin">
        <color theme="0"/>
      </top>
      <bottom style="thin">
        <color theme="0"/>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top style="thin">
        <color indexed="9"/>
      </top>
      <bottom/>
      <diagonal/>
    </border>
    <border>
      <left style="thin">
        <color indexed="9"/>
      </left>
      <right style="thin">
        <color indexed="9"/>
      </right>
      <top style="thin">
        <color indexed="9"/>
      </top>
      <bottom style="thin">
        <color indexed="9"/>
      </bottom>
      <diagonal/>
    </border>
    <border>
      <left style="medium">
        <color indexed="23"/>
      </left>
      <right style="thin">
        <color indexed="23"/>
      </right>
      <top style="medium">
        <color indexed="23"/>
      </top>
      <bottom style="thin">
        <color indexed="23"/>
      </bottom>
      <diagonal/>
    </border>
    <border>
      <left style="thin">
        <color indexed="23"/>
      </left>
      <right style="medium">
        <color indexed="23"/>
      </right>
      <top style="medium">
        <color indexed="23"/>
      </top>
      <bottom style="thin">
        <color indexed="23"/>
      </bottom>
      <diagonal/>
    </border>
    <border>
      <left style="medium">
        <color indexed="23"/>
      </left>
      <right style="thin">
        <color indexed="23"/>
      </right>
      <top style="thin">
        <color indexed="23"/>
      </top>
      <bottom style="thin">
        <color indexed="23"/>
      </bottom>
      <diagonal/>
    </border>
    <border>
      <left style="thin">
        <color indexed="23"/>
      </left>
      <right style="medium">
        <color indexed="23"/>
      </right>
      <top style="thin">
        <color indexed="23"/>
      </top>
      <bottom style="thin">
        <color indexed="23"/>
      </bottom>
      <diagonal/>
    </border>
    <border>
      <left style="medium">
        <color indexed="23"/>
      </left>
      <right/>
      <top/>
      <bottom style="medium">
        <color indexed="23"/>
      </bottom>
      <diagonal/>
    </border>
    <border>
      <left/>
      <right style="medium">
        <color indexed="23"/>
      </right>
      <top/>
      <bottom style="medium">
        <color indexed="23"/>
      </bottom>
      <diagonal/>
    </border>
    <border>
      <left/>
      <right/>
      <top/>
      <bottom style="thin">
        <color theme="0"/>
      </bottom>
      <diagonal/>
    </border>
    <border>
      <left/>
      <right/>
      <top style="thin">
        <color theme="0"/>
      </top>
      <bottom style="thin">
        <color theme="0"/>
      </bottom>
      <diagonal/>
    </border>
    <border>
      <left style="medium">
        <color theme="1" tint="0.499984740745262"/>
      </left>
      <right/>
      <top style="thin">
        <color theme="1" tint="0.499984740745262"/>
      </top>
      <bottom/>
      <diagonal/>
    </border>
    <border>
      <left/>
      <right style="medium">
        <color theme="1" tint="0.499984740745262"/>
      </right>
      <top style="thin">
        <color theme="1" tint="0.499984740745262"/>
      </top>
      <bottom/>
      <diagonal/>
    </border>
    <border>
      <left style="medium">
        <color indexed="23"/>
      </left>
      <right/>
      <top style="thin">
        <color indexed="23"/>
      </top>
      <bottom/>
      <diagonal/>
    </border>
    <border>
      <left/>
      <right style="medium">
        <color indexed="23"/>
      </right>
      <top style="thin">
        <color indexed="23"/>
      </top>
      <bottom/>
      <diagonal/>
    </border>
    <border>
      <left style="thin">
        <color indexed="9"/>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6" fillId="0" borderId="0" applyNumberFormat="0" applyFill="0" applyBorder="0" applyAlignment="0" applyProtection="0">
      <alignment vertical="top"/>
      <protection locked="0"/>
    </xf>
  </cellStyleXfs>
  <cellXfs count="563">
    <xf numFmtId="0" fontId="0" fillId="0" borderId="0" xfId="0"/>
    <xf numFmtId="0" fontId="2" fillId="0" borderId="0" xfId="0" applyFont="1" applyFill="1" applyAlignment="1">
      <alignment horizontal="center" vertical="center"/>
    </xf>
    <xf numFmtId="0" fontId="0" fillId="0" borderId="0" xfId="0" applyFill="1"/>
    <xf numFmtId="0" fontId="3" fillId="0" borderId="0" xfId="0" applyFont="1"/>
    <xf numFmtId="0" fontId="0" fillId="0" borderId="0" xfId="0" applyAlignment="1">
      <alignment horizontal="center"/>
    </xf>
    <xf numFmtId="2" fontId="0" fillId="0" borderId="0" xfId="0" applyNumberFormat="1" applyFill="1" applyAlignment="1">
      <alignment horizontal="center"/>
    </xf>
    <xf numFmtId="0" fontId="4" fillId="0" borderId="0" xfId="0" applyFont="1"/>
    <xf numFmtId="164" fontId="2" fillId="0" borderId="0" xfId="0" applyNumberFormat="1" applyFont="1" applyFill="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left"/>
    </xf>
    <xf numFmtId="0" fontId="0" fillId="0" borderId="0" xfId="0" applyBorder="1" applyAlignment="1">
      <alignment horizontal="center"/>
    </xf>
    <xf numFmtId="0" fontId="9" fillId="0" borderId="0" xfId="0" applyFont="1"/>
    <xf numFmtId="0" fontId="9" fillId="0" borderId="0" xfId="0" applyFont="1" applyAlignment="1">
      <alignment horizontal="center"/>
    </xf>
    <xf numFmtId="0" fontId="0" fillId="0" borderId="0" xfId="0" applyFont="1"/>
    <xf numFmtId="0" fontId="0" fillId="0" borderId="0" xfId="0" applyFont="1" applyAlignment="1">
      <alignment horizontal="center"/>
    </xf>
    <xf numFmtId="2" fontId="0" fillId="0" borderId="0" xfId="0" applyNumberFormat="1" applyFont="1" applyAlignment="1">
      <alignment horizontal="center"/>
    </xf>
    <xf numFmtId="2" fontId="0" fillId="0" borderId="2" xfId="0" applyNumberFormat="1" applyFont="1" applyBorder="1" applyAlignment="1">
      <alignment horizontal="center"/>
    </xf>
    <xf numFmtId="2" fontId="0" fillId="0" borderId="3" xfId="0" applyNumberFormat="1" applyFont="1" applyBorder="1" applyAlignment="1">
      <alignment horizontal="center"/>
    </xf>
    <xf numFmtId="2" fontId="0" fillId="0" borderId="6" xfId="0" applyNumberFormat="1" applyFont="1" applyBorder="1" applyAlignment="1">
      <alignment horizontal="center"/>
    </xf>
    <xf numFmtId="2" fontId="0" fillId="0" borderId="0" xfId="0" applyNumberFormat="1" applyFont="1"/>
    <xf numFmtId="0" fontId="10" fillId="0" borderId="0" xfId="0" applyFont="1"/>
    <xf numFmtId="0" fontId="11" fillId="0" borderId="0" xfId="0" applyFont="1"/>
    <xf numFmtId="0" fontId="12" fillId="0" borderId="0" xfId="0" applyFont="1"/>
    <xf numFmtId="0" fontId="12" fillId="0" borderId="0" xfId="0" applyFont="1" applyAlignment="1">
      <alignment horizontal="center"/>
    </xf>
    <xf numFmtId="0" fontId="0" fillId="0" borderId="0" xfId="0" applyFont="1" applyFill="1"/>
    <xf numFmtId="0" fontId="13" fillId="0" borderId="0" xfId="0" applyFont="1" applyFill="1" applyAlignment="1">
      <alignment horizontal="center" vertical="center"/>
    </xf>
    <xf numFmtId="0" fontId="19" fillId="0" borderId="0" xfId="0" applyFont="1"/>
    <xf numFmtId="0" fontId="5" fillId="0" borderId="0" xfId="0" applyFont="1" applyBorder="1" applyAlignment="1">
      <alignment horizontal="left" vertical="center"/>
    </xf>
    <xf numFmtId="0" fontId="12" fillId="0" borderId="0" xfId="0" applyFont="1" applyAlignment="1">
      <alignment horizontal="left"/>
    </xf>
    <xf numFmtId="0" fontId="12" fillId="0" borderId="0" xfId="0" applyFont="1" applyFill="1" applyAlignment="1">
      <alignment horizontal="left"/>
    </xf>
    <xf numFmtId="0" fontId="5" fillId="0" borderId="0" xfId="0" applyFont="1" applyFill="1" applyBorder="1" applyAlignment="1">
      <alignment horizontal="left" vertical="center"/>
    </xf>
    <xf numFmtId="0" fontId="0" fillId="0" borderId="0" xfId="0" applyBorder="1"/>
    <xf numFmtId="164" fontId="2" fillId="0" borderId="0" xfId="0" applyNumberFormat="1" applyFont="1" applyFill="1" applyAlignment="1">
      <alignment horizontal="left" vertical="center"/>
    </xf>
    <xf numFmtId="0" fontId="0" fillId="0" borderId="0" xfId="0" applyFill="1" applyAlignment="1">
      <alignment horizontal="center"/>
    </xf>
    <xf numFmtId="0" fontId="11" fillId="0" borderId="0" xfId="0" applyFont="1" applyAlignment="1"/>
    <xf numFmtId="0" fontId="4" fillId="0" borderId="9" xfId="0" applyFont="1"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14" xfId="0" applyBorder="1" applyAlignment="1">
      <alignment horizontal="center"/>
    </xf>
    <xf numFmtId="0" fontId="6" fillId="0" borderId="0" xfId="0" applyFont="1" applyFill="1" applyAlignment="1">
      <alignment horizontal="center"/>
    </xf>
    <xf numFmtId="0" fontId="6" fillId="0" borderId="0" xfId="0" applyFont="1" applyFill="1"/>
    <xf numFmtId="0" fontId="4" fillId="0" borderId="0" xfId="0" applyFont="1" applyBorder="1"/>
    <xf numFmtId="0" fontId="0" fillId="0" borderId="15"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1" fontId="0" fillId="0" borderId="0" xfId="0" applyNumberFormat="1"/>
    <xf numFmtId="0" fontId="13"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center" vertical="center"/>
    </xf>
    <xf numFmtId="0" fontId="0" fillId="0" borderId="0" xfId="0" applyFont="1" applyBorder="1"/>
    <xf numFmtId="0" fontId="7" fillId="0" borderId="0" xfId="0" applyFont="1" applyBorder="1"/>
    <xf numFmtId="0" fontId="7" fillId="0" borderId="0" xfId="0" applyFont="1" applyBorder="1" applyAlignment="1">
      <alignment horizontal="center"/>
    </xf>
    <xf numFmtId="3" fontId="7" fillId="0" borderId="0" xfId="0" applyNumberFormat="1" applyFont="1" applyBorder="1"/>
    <xf numFmtId="1" fontId="0" fillId="0" borderId="0" xfId="0" applyNumberFormat="1" applyBorder="1"/>
    <xf numFmtId="0" fontId="11" fillId="0" borderId="0" xfId="0" applyFont="1" applyFill="1"/>
    <xf numFmtId="0" fontId="19" fillId="0" borderId="0" xfId="0" applyFont="1" applyFill="1"/>
    <xf numFmtId="2" fontId="18" fillId="0" borderId="0" xfId="0" applyNumberFormat="1" applyFont="1" applyFill="1" applyBorder="1" applyAlignment="1">
      <alignment horizontal="center" vertical="center"/>
    </xf>
    <xf numFmtId="2" fontId="13" fillId="0" borderId="0"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2" fillId="0" borderId="0" xfId="0" applyFont="1" applyFill="1"/>
    <xf numFmtId="0" fontId="0" fillId="0" borderId="0" xfId="0" applyFont="1" applyFill="1" applyBorder="1"/>
    <xf numFmtId="164" fontId="13" fillId="0" borderId="0" xfId="0" applyNumberFormat="1" applyFont="1" applyFill="1" applyAlignment="1">
      <alignment horizontal="center" vertical="center"/>
    </xf>
    <xf numFmtId="164" fontId="18" fillId="0" borderId="0" xfId="0" applyNumberFormat="1" applyFont="1" applyFill="1" applyBorder="1" applyAlignment="1">
      <alignment horizontal="center" vertical="center"/>
    </xf>
    <xf numFmtId="164" fontId="13" fillId="0" borderId="0" xfId="0" applyNumberFormat="1" applyFont="1" applyFill="1" applyBorder="1" applyAlignment="1">
      <alignment horizontal="center" vertical="center"/>
    </xf>
    <xf numFmtId="2" fontId="18" fillId="0" borderId="14" xfId="0" applyNumberFormat="1" applyFont="1" applyFill="1" applyBorder="1" applyAlignment="1">
      <alignment horizontal="center" vertical="center"/>
    </xf>
    <xf numFmtId="2" fontId="18" fillId="0" borderId="3" xfId="0" applyNumberFormat="1" applyFont="1" applyFill="1" applyBorder="1" applyAlignment="1">
      <alignment horizontal="center" vertical="center"/>
    </xf>
    <xf numFmtId="2" fontId="13" fillId="0" borderId="3" xfId="0" applyNumberFormat="1" applyFont="1" applyFill="1" applyBorder="1" applyAlignment="1">
      <alignment horizontal="center" vertical="center"/>
    </xf>
    <xf numFmtId="2" fontId="18" fillId="0" borderId="6" xfId="0" applyNumberFormat="1" applyFont="1" applyFill="1" applyBorder="1" applyAlignment="1">
      <alignment horizontal="center" vertical="center"/>
    </xf>
    <xf numFmtId="2" fontId="13" fillId="0" borderId="0" xfId="0" applyNumberFormat="1" applyFont="1" applyFill="1" applyAlignment="1">
      <alignment horizontal="center" vertical="center"/>
    </xf>
    <xf numFmtId="164" fontId="18" fillId="0" borderId="0" xfId="0" applyNumberFormat="1" applyFont="1" applyFill="1" applyAlignment="1">
      <alignment horizontal="center" vertical="center"/>
    </xf>
    <xf numFmtId="0" fontId="14" fillId="0" borderId="9" xfId="0" applyFont="1" applyFill="1" applyBorder="1" applyAlignment="1">
      <alignment horizontal="center" vertical="center"/>
    </xf>
    <xf numFmtId="2" fontId="13" fillId="0" borderId="14" xfId="0" applyNumberFormat="1" applyFont="1" applyFill="1" applyBorder="1" applyAlignment="1">
      <alignment horizontal="center" vertical="center"/>
    </xf>
    <xf numFmtId="2" fontId="13" fillId="0" borderId="6" xfId="0" applyNumberFormat="1" applyFont="1" applyFill="1" applyBorder="1" applyAlignment="1">
      <alignment horizontal="center" vertical="center"/>
    </xf>
    <xf numFmtId="0" fontId="11" fillId="2" borderId="16" xfId="0" applyFont="1" applyFill="1" applyBorder="1" applyAlignment="1">
      <alignment horizontal="left" vertical="center"/>
    </xf>
    <xf numFmtId="0" fontId="29" fillId="2" borderId="16" xfId="0" applyFont="1" applyFill="1" applyBorder="1" applyAlignment="1">
      <alignment horizontal="left" vertical="center"/>
    </xf>
    <xf numFmtId="0" fontId="33" fillId="2" borderId="16" xfId="0" applyFont="1" applyFill="1" applyBorder="1" applyAlignment="1">
      <alignment horizontal="left" vertical="center"/>
    </xf>
    <xf numFmtId="0" fontId="34" fillId="0" borderId="0" xfId="0" applyFont="1"/>
    <xf numFmtId="0" fontId="27" fillId="0" borderId="0" xfId="0" applyFont="1"/>
    <xf numFmtId="0" fontId="40" fillId="0" borderId="0" xfId="0" applyFont="1" applyBorder="1"/>
    <xf numFmtId="0" fontId="40" fillId="0" borderId="0" xfId="0" applyFont="1"/>
    <xf numFmtId="0" fontId="41" fillId="0" borderId="0" xfId="0" applyFont="1" applyFill="1"/>
    <xf numFmtId="0" fontId="12" fillId="0" borderId="0" xfId="0" applyFont="1" applyFill="1" applyBorder="1"/>
    <xf numFmtId="0" fontId="42" fillId="0" borderId="0" xfId="0" applyFont="1" applyFill="1" applyBorder="1"/>
    <xf numFmtId="0" fontId="40" fillId="0" borderId="0" xfId="0" applyFont="1" applyFill="1" applyBorder="1"/>
    <xf numFmtId="0" fontId="13" fillId="0" borderId="0" xfId="0" applyFont="1"/>
    <xf numFmtId="0" fontId="44" fillId="0" borderId="0" xfId="0" applyFont="1"/>
    <xf numFmtId="0" fontId="38" fillId="5" borderId="4" xfId="0" applyFont="1" applyFill="1" applyBorder="1" applyAlignment="1">
      <alignment horizontal="center"/>
    </xf>
    <xf numFmtId="0" fontId="38" fillId="5" borderId="6" xfId="0" applyFont="1" applyFill="1" applyBorder="1" applyAlignment="1">
      <alignment horizontal="center"/>
    </xf>
    <xf numFmtId="2" fontId="13" fillId="0" borderId="0" xfId="0" applyNumberFormat="1" applyFont="1" applyFill="1" applyBorder="1" applyAlignment="1">
      <alignment horizontal="center"/>
    </xf>
    <xf numFmtId="0" fontId="13" fillId="0" borderId="2" xfId="0" applyFont="1" applyFill="1" applyBorder="1" applyAlignment="1">
      <alignment horizontal="center"/>
    </xf>
    <xf numFmtId="166" fontId="13" fillId="0" borderId="14" xfId="0" applyNumberFormat="1" applyFont="1" applyFill="1" applyBorder="1" applyAlignment="1">
      <alignment horizontal="center"/>
    </xf>
    <xf numFmtId="166" fontId="40" fillId="0" borderId="0" xfId="0" applyNumberFormat="1" applyFont="1" applyFill="1" applyBorder="1" applyAlignment="1">
      <alignment horizontal="center"/>
    </xf>
    <xf numFmtId="0" fontId="0" fillId="0" borderId="0" xfId="0" applyFont="1" applyFill="1" applyBorder="1" applyAlignment="1">
      <alignment horizontal="center"/>
    </xf>
    <xf numFmtId="0" fontId="40" fillId="0" borderId="0" xfId="0" applyFont="1" applyBorder="1" applyAlignment="1">
      <alignment horizontal="left"/>
    </xf>
    <xf numFmtId="0" fontId="40" fillId="0" borderId="0" xfId="0" applyFont="1" applyBorder="1" applyAlignment="1">
      <alignment horizontal="center"/>
    </xf>
    <xf numFmtId="164" fontId="13" fillId="0" borderId="2" xfId="0" applyNumberFormat="1" applyFont="1" applyFill="1" applyBorder="1" applyAlignment="1">
      <alignment horizontal="center"/>
    </xf>
    <xf numFmtId="166" fontId="13" fillId="0" borderId="3" xfId="0" applyNumberFormat="1" applyFont="1" applyFill="1" applyBorder="1" applyAlignment="1">
      <alignment horizontal="center"/>
    </xf>
    <xf numFmtId="0" fontId="45" fillId="0" borderId="0" xfId="0" applyFont="1" applyFill="1" applyBorder="1"/>
    <xf numFmtId="0" fontId="14" fillId="0" borderId="0" xfId="0" applyFont="1" applyFill="1" applyBorder="1"/>
    <xf numFmtId="0" fontId="14" fillId="0" borderId="0" xfId="0" applyFont="1" applyFill="1" applyBorder="1" applyAlignment="1">
      <alignment horizontal="center"/>
    </xf>
    <xf numFmtId="0" fontId="43" fillId="0" borderId="0" xfId="0" applyFont="1" applyBorder="1" applyAlignment="1">
      <alignment horizontal="center"/>
    </xf>
    <xf numFmtId="0" fontId="46" fillId="0" borderId="0" xfId="0" applyFont="1"/>
    <xf numFmtId="0" fontId="47" fillId="0" borderId="0" xfId="0" applyFont="1"/>
    <xf numFmtId="2" fontId="40" fillId="0" borderId="0" xfId="0" applyNumberFormat="1" applyFont="1" applyBorder="1" applyAlignment="1">
      <alignment horizontal="center"/>
    </xf>
    <xf numFmtId="0" fontId="48" fillId="0" borderId="0" xfId="0" applyFont="1"/>
    <xf numFmtId="0" fontId="38" fillId="5" borderId="20" xfId="0" applyFont="1" applyFill="1" applyBorder="1"/>
    <xf numFmtId="166" fontId="38" fillId="5" borderId="21" xfId="0" applyNumberFormat="1" applyFont="1" applyFill="1" applyBorder="1" applyAlignment="1">
      <alignment horizontal="right"/>
    </xf>
    <xf numFmtId="0" fontId="38" fillId="5" borderId="22" xfId="0" applyFont="1" applyFill="1" applyBorder="1"/>
    <xf numFmtId="166" fontId="38" fillId="5" borderId="23" xfId="0" applyNumberFormat="1" applyFont="1" applyFill="1" applyBorder="1" applyAlignment="1">
      <alignment horizontal="right"/>
    </xf>
    <xf numFmtId="0" fontId="49" fillId="0" borderId="0" xfId="0" applyFont="1"/>
    <xf numFmtId="0" fontId="13" fillId="0" borderId="2" xfId="0" applyFont="1" applyFill="1" applyBorder="1"/>
    <xf numFmtId="2" fontId="14" fillId="0" borderId="0" xfId="0" applyNumberFormat="1" applyFont="1" applyFill="1" applyBorder="1" applyAlignment="1">
      <alignment horizontal="center"/>
    </xf>
    <xf numFmtId="165" fontId="13" fillId="0" borderId="0" xfId="0" applyNumberFormat="1" applyFont="1" applyFill="1" applyBorder="1" applyAlignment="1">
      <alignment horizontal="center"/>
    </xf>
    <xf numFmtId="0" fontId="13" fillId="0" borderId="0" xfId="0" applyFont="1" applyFill="1" applyBorder="1"/>
    <xf numFmtId="164" fontId="13" fillId="0" borderId="0" xfId="0" applyNumberFormat="1" applyFont="1" applyFill="1" applyBorder="1" applyAlignment="1">
      <alignment horizontal="center"/>
    </xf>
    <xf numFmtId="166" fontId="13"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0" fontId="0" fillId="0" borderId="0" xfId="0" applyFill="1" applyBorder="1"/>
    <xf numFmtId="166" fontId="50" fillId="0" borderId="0" xfId="0" applyNumberFormat="1" applyFont="1" applyFill="1" applyBorder="1" applyAlignment="1">
      <alignment horizontal="center"/>
    </xf>
    <xf numFmtId="0" fontId="5" fillId="0" borderId="0" xfId="0" applyFont="1" applyFill="1" applyBorder="1"/>
    <xf numFmtId="0" fontId="5" fillId="0" borderId="0" xfId="0" applyFont="1" applyFill="1" applyBorder="1" applyAlignment="1">
      <alignment horizontal="center"/>
    </xf>
    <xf numFmtId="2" fontId="5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165" fontId="51" fillId="0" borderId="0" xfId="0" applyNumberFormat="1" applyFont="1" applyFill="1" applyBorder="1" applyAlignment="1">
      <alignment horizontal="center"/>
    </xf>
    <xf numFmtId="0" fontId="51" fillId="0" borderId="0" xfId="0" applyFont="1" applyFill="1" applyBorder="1"/>
    <xf numFmtId="164" fontId="51" fillId="0" borderId="0" xfId="0" applyNumberFormat="1" applyFont="1" applyFill="1" applyBorder="1" applyAlignment="1">
      <alignment horizontal="center"/>
    </xf>
    <xf numFmtId="166" fontId="51" fillId="0" borderId="0" xfId="0" applyNumberFormat="1" applyFont="1" applyFill="1" applyBorder="1" applyAlignment="1">
      <alignment horizontal="center"/>
    </xf>
    <xf numFmtId="166" fontId="52" fillId="0" borderId="0" xfId="0" applyNumberFormat="1" applyFont="1" applyFill="1" applyBorder="1" applyAlignment="1">
      <alignment horizontal="center"/>
    </xf>
    <xf numFmtId="0" fontId="12" fillId="0" borderId="0" xfId="0" applyFont="1" applyFill="1" applyBorder="1" applyAlignment="1">
      <alignment horizontal="center"/>
    </xf>
    <xf numFmtId="2" fontId="12" fillId="0" borderId="0" xfId="0" applyNumberFormat="1" applyFont="1" applyFill="1" applyBorder="1" applyAlignment="1">
      <alignment horizontal="center"/>
    </xf>
    <xf numFmtId="165" fontId="53" fillId="0" borderId="0" xfId="0" applyNumberFormat="1" applyFont="1" applyFill="1" applyBorder="1" applyAlignment="1">
      <alignment horizontal="center"/>
    </xf>
    <xf numFmtId="0" fontId="40" fillId="0" borderId="0" xfId="0" applyFont="1" applyFill="1"/>
    <xf numFmtId="0" fontId="50" fillId="0" borderId="0" xfId="0" applyFont="1"/>
    <xf numFmtId="0" fontId="50" fillId="0" borderId="0" xfId="0" applyFont="1" applyBorder="1"/>
    <xf numFmtId="0" fontId="43" fillId="0" borderId="0" xfId="0" applyFont="1" applyBorder="1" applyAlignment="1">
      <alignment horizontal="center" vertical="center"/>
    </xf>
    <xf numFmtId="0" fontId="7" fillId="0" borderId="0" xfId="0" applyFont="1"/>
    <xf numFmtId="2" fontId="38" fillId="0" borderId="0" xfId="0" applyNumberFormat="1"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xf numFmtId="0" fontId="50" fillId="0" borderId="0" xfId="0" applyFont="1" applyFill="1" applyBorder="1"/>
    <xf numFmtId="0" fontId="56" fillId="0" borderId="0" xfId="0" applyFont="1"/>
    <xf numFmtId="0" fontId="11" fillId="0" borderId="16" xfId="0" applyFont="1" applyBorder="1" applyAlignment="1">
      <alignment vertical="center"/>
    </xf>
    <xf numFmtId="0" fontId="32" fillId="0" borderId="16" xfId="0" applyFont="1" applyBorder="1" applyAlignment="1">
      <alignment vertical="center"/>
    </xf>
    <xf numFmtId="0" fontId="33" fillId="0" borderId="16" xfId="0" applyFont="1" applyBorder="1" applyAlignment="1">
      <alignment vertical="center"/>
    </xf>
    <xf numFmtId="0" fontId="29" fillId="0" borderId="16" xfId="0" applyFont="1" applyBorder="1" applyAlignment="1">
      <alignment vertical="center"/>
    </xf>
    <xf numFmtId="0" fontId="37" fillId="0" borderId="26" xfId="0" applyFont="1" applyBorder="1" applyAlignment="1">
      <alignment vertical="center"/>
    </xf>
    <xf numFmtId="0" fontId="11" fillId="3" borderId="0" xfId="0" applyFont="1" applyFill="1" applyBorder="1" applyAlignment="1">
      <alignment horizontal="left" vertical="center" wrapText="1"/>
    </xf>
    <xf numFmtId="0" fontId="0" fillId="3" borderId="0" xfId="0" applyFill="1" applyBorder="1" applyAlignment="1">
      <alignment horizontal="left" vertical="center"/>
    </xf>
    <xf numFmtId="0" fontId="11" fillId="0" borderId="18" xfId="0" applyFont="1" applyBorder="1" applyAlignment="1">
      <alignment vertical="center"/>
    </xf>
    <xf numFmtId="0" fontId="30" fillId="2" borderId="26" xfId="0" applyFont="1" applyFill="1" applyBorder="1" applyAlignment="1">
      <alignment horizontal="left" vertical="center"/>
    </xf>
    <xf numFmtId="0" fontId="37" fillId="0" borderId="29" xfId="0" applyFont="1" applyBorder="1" applyAlignment="1">
      <alignment vertical="center"/>
    </xf>
    <xf numFmtId="0" fontId="11" fillId="2" borderId="27" xfId="0" applyFont="1" applyFill="1" applyBorder="1" applyAlignment="1">
      <alignment horizontal="left" vertical="center"/>
    </xf>
    <xf numFmtId="0" fontId="11" fillId="0" borderId="30" xfId="0" applyFont="1" applyBorder="1" applyAlignment="1">
      <alignment vertical="center"/>
    </xf>
    <xf numFmtId="0" fontId="11" fillId="2" borderId="17" xfId="0" applyFont="1" applyFill="1" applyBorder="1" applyAlignment="1">
      <alignment horizontal="left" vertical="center"/>
    </xf>
    <xf numFmtId="0" fontId="32" fillId="0" borderId="17" xfId="0" applyFont="1" applyBorder="1" applyAlignment="1">
      <alignment vertical="center"/>
    </xf>
    <xf numFmtId="0" fontId="33" fillId="2" borderId="17" xfId="0" applyFont="1" applyFill="1" applyBorder="1" applyAlignment="1">
      <alignment horizontal="left" vertical="center"/>
    </xf>
    <xf numFmtId="0" fontId="33" fillId="0" borderId="18" xfId="0" applyFont="1" applyBorder="1" applyAlignment="1">
      <alignment vertical="center"/>
    </xf>
    <xf numFmtId="0" fontId="32" fillId="0" borderId="18" xfId="0" applyFont="1" applyBorder="1" applyAlignment="1">
      <alignment vertical="center"/>
    </xf>
    <xf numFmtId="0" fontId="33" fillId="2" borderId="31" xfId="0" applyFont="1" applyFill="1" applyBorder="1" applyAlignment="1">
      <alignment horizontal="left" vertical="center"/>
    </xf>
    <xf numFmtId="0" fontId="11" fillId="2" borderId="0" xfId="0" applyFont="1" applyFill="1" applyBorder="1" applyAlignment="1">
      <alignment vertical="center"/>
    </xf>
    <xf numFmtId="0" fontId="33" fillId="2" borderId="0" xfId="0" applyFont="1" applyFill="1" applyBorder="1" applyAlignment="1">
      <alignment vertical="center"/>
    </xf>
    <xf numFmtId="0" fontId="32" fillId="2" borderId="0" xfId="0" applyFont="1" applyFill="1" applyBorder="1" applyAlignment="1">
      <alignment vertical="center"/>
    </xf>
    <xf numFmtId="0" fontId="38" fillId="7" borderId="3" xfId="0" applyFont="1" applyFill="1" applyBorder="1" applyAlignment="1">
      <alignment horizontal="center"/>
    </xf>
    <xf numFmtId="165" fontId="13" fillId="6" borderId="0" xfId="0" applyNumberFormat="1" applyFont="1" applyFill="1" applyBorder="1" applyAlignment="1">
      <alignment horizontal="center"/>
    </xf>
    <xf numFmtId="0" fontId="59" fillId="0" borderId="0" xfId="0" applyFont="1"/>
    <xf numFmtId="0" fontId="60" fillId="0" borderId="0" xfId="0" applyFont="1"/>
    <xf numFmtId="0" fontId="38" fillId="7" borderId="33" xfId="0" applyFont="1" applyFill="1" applyBorder="1"/>
    <xf numFmtId="166" fontId="38" fillId="7" borderId="34" xfId="0" applyNumberFormat="1" applyFont="1" applyFill="1" applyBorder="1"/>
    <xf numFmtId="0" fontId="38" fillId="7" borderId="35" xfId="0" applyFont="1" applyFill="1" applyBorder="1"/>
    <xf numFmtId="166" fontId="38" fillId="7" borderId="36" xfId="0" applyNumberFormat="1" applyFont="1" applyFill="1" applyBorder="1"/>
    <xf numFmtId="0" fontId="0" fillId="6" borderId="0" xfId="0" applyFont="1" applyFill="1"/>
    <xf numFmtId="2" fontId="34" fillId="6" borderId="0" xfId="0" applyNumberFormat="1" applyFont="1" applyFill="1"/>
    <xf numFmtId="0" fontId="0" fillId="6" borderId="0" xfId="0" applyFill="1"/>
    <xf numFmtId="1" fontId="34" fillId="6" borderId="0" xfId="0" applyNumberFormat="1" applyFont="1" applyFill="1"/>
    <xf numFmtId="0" fontId="41" fillId="0" borderId="0" xfId="0" applyFont="1" applyFill="1" applyBorder="1"/>
    <xf numFmtId="0" fontId="34" fillId="0" borderId="0" xfId="0" applyFont="1" applyBorder="1"/>
    <xf numFmtId="0" fontId="13" fillId="0" borderId="0" xfId="0" applyFont="1" applyBorder="1"/>
    <xf numFmtId="0" fontId="12" fillId="0" borderId="0" xfId="0" applyFont="1" applyBorder="1"/>
    <xf numFmtId="0" fontId="0" fillId="6" borderId="0" xfId="0" applyFont="1" applyFill="1" applyBorder="1"/>
    <xf numFmtId="0" fontId="44" fillId="0" borderId="0" xfId="0" applyFont="1" applyBorder="1"/>
    <xf numFmtId="0" fontId="14" fillId="6" borderId="9" xfId="0" applyFont="1" applyFill="1" applyBorder="1" applyAlignment="1">
      <alignment horizontal="center" vertical="center"/>
    </xf>
    <xf numFmtId="166" fontId="13" fillId="6" borderId="3" xfId="0" applyNumberFormat="1" applyFont="1" applyFill="1" applyBorder="1" applyAlignment="1">
      <alignment horizontal="center"/>
    </xf>
    <xf numFmtId="166" fontId="53" fillId="6" borderId="3" xfId="0" applyNumberFormat="1" applyFont="1" applyFill="1" applyBorder="1" applyAlignment="1">
      <alignment horizontal="center"/>
    </xf>
    <xf numFmtId="0" fontId="14" fillId="6" borderId="7" xfId="0" applyFont="1" applyFill="1" applyBorder="1" applyAlignment="1">
      <alignment horizontal="center" vertical="center"/>
    </xf>
    <xf numFmtId="0" fontId="14" fillId="6" borderId="8" xfId="0" applyFont="1" applyFill="1" applyBorder="1" applyAlignment="1">
      <alignment horizontal="center" vertical="center"/>
    </xf>
    <xf numFmtId="0" fontId="4" fillId="6" borderId="2" xfId="0" applyFont="1" applyFill="1" applyBorder="1" applyAlignment="1">
      <alignment horizontal="center"/>
    </xf>
    <xf numFmtId="0" fontId="13" fillId="6" borderId="0" xfId="0" applyFont="1" applyFill="1" applyBorder="1" applyAlignment="1">
      <alignment horizontal="center"/>
    </xf>
    <xf numFmtId="2" fontId="13" fillId="6" borderId="3" xfId="0" applyNumberFormat="1" applyFont="1" applyFill="1" applyBorder="1" applyAlignment="1">
      <alignment horizontal="center"/>
    </xf>
    <xf numFmtId="0" fontId="0" fillId="6" borderId="0" xfId="0" applyFont="1" applyFill="1" applyBorder="1" applyAlignment="1">
      <alignment horizontal="center"/>
    </xf>
    <xf numFmtId="0" fontId="41" fillId="6" borderId="0" xfId="0" applyFont="1" applyFill="1"/>
    <xf numFmtId="0" fontId="30" fillId="0" borderId="0" xfId="0" applyFont="1"/>
    <xf numFmtId="0" fontId="29" fillId="2" borderId="26" xfId="0" applyFont="1" applyFill="1" applyBorder="1" applyAlignment="1">
      <alignment horizontal="left" vertical="center"/>
    </xf>
    <xf numFmtId="0" fontId="32" fillId="0" borderId="29" xfId="0" applyFont="1" applyBorder="1" applyAlignment="1">
      <alignment vertical="center"/>
    </xf>
    <xf numFmtId="0" fontId="21" fillId="2" borderId="0" xfId="0" applyFont="1" applyFill="1" applyBorder="1" applyAlignment="1">
      <alignment vertical="center"/>
    </xf>
    <xf numFmtId="0" fontId="11" fillId="4" borderId="0" xfId="0" applyFont="1" applyFill="1" applyBorder="1" applyAlignment="1">
      <alignment vertical="center"/>
    </xf>
    <xf numFmtId="0" fontId="33" fillId="4" borderId="0" xfId="0" applyFont="1" applyFill="1" applyBorder="1" applyAlignment="1">
      <alignment vertical="center"/>
    </xf>
    <xf numFmtId="0" fontId="61" fillId="0" borderId="0" xfId="0" applyFont="1"/>
    <xf numFmtId="0" fontId="4" fillId="0" borderId="1" xfId="0" applyFont="1" applyBorder="1" applyAlignment="1">
      <alignment horizontal="center"/>
    </xf>
    <xf numFmtId="0" fontId="0" fillId="8" borderId="10" xfId="0" applyFont="1" applyFill="1" applyBorder="1"/>
    <xf numFmtId="0" fontId="13" fillId="8" borderId="2" xfId="0" applyFont="1" applyFill="1" applyBorder="1" applyAlignment="1">
      <alignment horizontal="center"/>
    </xf>
    <xf numFmtId="0" fontId="13" fillId="8" borderId="0" xfId="0" applyFont="1" applyFill="1" applyBorder="1" applyAlignment="1">
      <alignment horizontal="center"/>
    </xf>
    <xf numFmtId="2" fontId="13" fillId="8" borderId="0" xfId="0" applyNumberFormat="1" applyFont="1" applyFill="1" applyBorder="1" applyAlignment="1">
      <alignment horizontal="center"/>
    </xf>
    <xf numFmtId="2" fontId="14" fillId="8" borderId="10" xfId="0" applyNumberFormat="1" applyFont="1" applyFill="1" applyBorder="1" applyAlignment="1">
      <alignment horizontal="center"/>
    </xf>
    <xf numFmtId="0" fontId="0" fillId="8" borderId="10" xfId="0" applyFill="1" applyBorder="1"/>
    <xf numFmtId="0" fontId="4" fillId="8" borderId="1" xfId="0" applyFont="1" applyFill="1" applyBorder="1"/>
    <xf numFmtId="0" fontId="4" fillId="8" borderId="7" xfId="0" applyFont="1" applyFill="1" applyBorder="1" applyAlignment="1">
      <alignment horizontal="center"/>
    </xf>
    <xf numFmtId="0" fontId="4" fillId="8" borderId="8" xfId="0" applyFont="1" applyFill="1" applyBorder="1" applyAlignment="1">
      <alignment horizontal="center"/>
    </xf>
    <xf numFmtId="0" fontId="4" fillId="8" borderId="1" xfId="0" applyFont="1" applyFill="1" applyBorder="1" applyAlignment="1">
      <alignment horizontal="center"/>
    </xf>
    <xf numFmtId="0" fontId="4" fillId="8" borderId="10" xfId="0" applyFont="1" applyFill="1" applyBorder="1"/>
    <xf numFmtId="1" fontId="0" fillId="8" borderId="2" xfId="0" applyNumberFormat="1" applyFill="1" applyBorder="1" applyAlignment="1">
      <alignment horizontal="center"/>
    </xf>
    <xf numFmtId="0" fontId="0" fillId="8" borderId="13" xfId="0" applyFill="1" applyBorder="1" applyAlignment="1">
      <alignment horizontal="center"/>
    </xf>
    <xf numFmtId="0" fontId="0" fillId="8" borderId="3" xfId="0" applyFill="1" applyBorder="1" applyAlignment="1">
      <alignment horizontal="center"/>
    </xf>
    <xf numFmtId="0" fontId="0" fillId="8" borderId="10" xfId="0" applyFill="1" applyBorder="1" applyAlignment="1">
      <alignment horizontal="center"/>
    </xf>
    <xf numFmtId="0" fontId="0" fillId="8" borderId="0" xfId="0" applyFill="1" applyBorder="1" applyAlignment="1">
      <alignment horizontal="center"/>
    </xf>
    <xf numFmtId="0" fontId="4" fillId="8" borderId="15" xfId="0" applyFont="1" applyFill="1" applyBorder="1"/>
    <xf numFmtId="1" fontId="0" fillId="8" borderId="12" xfId="0" applyNumberFormat="1" applyFill="1" applyBorder="1" applyAlignment="1">
      <alignment horizontal="center"/>
    </xf>
    <xf numFmtId="0" fontId="0" fillId="8" borderId="14" xfId="0" applyFill="1" applyBorder="1" applyAlignment="1">
      <alignment horizontal="center"/>
    </xf>
    <xf numFmtId="0" fontId="0" fillId="8" borderId="15" xfId="0" applyFill="1" applyBorder="1" applyAlignment="1">
      <alignment horizontal="center"/>
    </xf>
    <xf numFmtId="0" fontId="4" fillId="8" borderId="11" xfId="0" applyFont="1" applyFill="1" applyBorder="1"/>
    <xf numFmtId="1" fontId="0" fillId="8" borderId="4" xfId="0" applyNumberFormat="1" applyFill="1" applyBorder="1" applyAlignment="1">
      <alignment horizontal="center"/>
    </xf>
    <xf numFmtId="0" fontId="0" fillId="8" borderId="5" xfId="0" applyFill="1" applyBorder="1" applyAlignment="1">
      <alignment horizontal="center"/>
    </xf>
    <xf numFmtId="0" fontId="0" fillId="8" borderId="6" xfId="0" applyFill="1" applyBorder="1" applyAlignment="1">
      <alignment horizontal="center"/>
    </xf>
    <xf numFmtId="0" fontId="0" fillId="8" borderId="11" xfId="0" applyFill="1" applyBorder="1" applyAlignment="1">
      <alignment horizontal="center"/>
    </xf>
    <xf numFmtId="0" fontId="13" fillId="8" borderId="3" xfId="0" applyFont="1" applyFill="1" applyBorder="1" applyAlignment="1">
      <alignment horizontal="center"/>
    </xf>
    <xf numFmtId="0" fontId="13" fillId="8" borderId="14" xfId="0" applyFont="1" applyFill="1" applyBorder="1" applyAlignment="1">
      <alignment horizontal="center"/>
    </xf>
    <xf numFmtId="0" fontId="0" fillId="8" borderId="0" xfId="0" applyFill="1" applyAlignment="1">
      <alignment horizontal="center"/>
    </xf>
    <xf numFmtId="0" fontId="4" fillId="8" borderId="12" xfId="0" applyFont="1" applyFill="1" applyBorder="1"/>
    <xf numFmtId="0" fontId="4" fillId="8" borderId="2" xfId="0" applyFont="1" applyFill="1" applyBorder="1"/>
    <xf numFmtId="0" fontId="4" fillId="8" borderId="4" xfId="0" applyFont="1" applyFill="1" applyBorder="1"/>
    <xf numFmtId="0" fontId="0" fillId="8" borderId="4" xfId="0" applyFill="1" applyBorder="1"/>
    <xf numFmtId="0" fontId="0" fillId="8" borderId="0" xfId="0" applyFont="1" applyFill="1" applyBorder="1"/>
    <xf numFmtId="0" fontId="6" fillId="8" borderId="0" xfId="0" applyFont="1" applyFill="1" applyBorder="1" applyAlignment="1">
      <alignment horizontal="center"/>
    </xf>
    <xf numFmtId="0" fontId="6" fillId="8" borderId="5" xfId="0" applyFont="1" applyFill="1" applyBorder="1" applyAlignment="1">
      <alignment horizontal="center"/>
    </xf>
    <xf numFmtId="164" fontId="14" fillId="8" borderId="7" xfId="0" applyNumberFormat="1" applyFont="1" applyFill="1" applyBorder="1" applyAlignment="1">
      <alignment horizontal="center" vertical="center"/>
    </xf>
    <xf numFmtId="0" fontId="14" fillId="8" borderId="8" xfId="0" applyFont="1" applyFill="1" applyBorder="1" applyAlignment="1">
      <alignment horizontal="center" vertical="center"/>
    </xf>
    <xf numFmtId="0" fontId="14" fillId="8" borderId="1" xfId="0" applyFont="1" applyFill="1" applyBorder="1" applyAlignment="1">
      <alignment horizontal="center" vertical="center"/>
    </xf>
    <xf numFmtId="0" fontId="13" fillId="8" borderId="0" xfId="0" applyFont="1" applyFill="1" applyBorder="1" applyAlignment="1">
      <alignment horizontal="center" vertical="center"/>
    </xf>
    <xf numFmtId="0" fontId="13" fillId="8" borderId="5" xfId="0" applyFont="1" applyFill="1" applyBorder="1" applyAlignment="1">
      <alignment horizontal="center" vertical="center"/>
    </xf>
    <xf numFmtId="0" fontId="38" fillId="7" borderId="4" xfId="0" applyFont="1" applyFill="1" applyBorder="1" applyAlignment="1">
      <alignment horizontal="center"/>
    </xf>
    <xf numFmtId="49" fontId="38" fillId="5" borderId="1" xfId="0" applyNumberFormat="1" applyFont="1" applyFill="1" applyBorder="1" applyAlignment="1">
      <alignment horizontal="center" vertical="center" wrapText="1"/>
    </xf>
    <xf numFmtId="0" fontId="66" fillId="2" borderId="28" xfId="1" applyFont="1" applyFill="1" applyBorder="1" applyAlignment="1" applyProtection="1">
      <alignment horizontal="left" vertical="center"/>
    </xf>
    <xf numFmtId="0" fontId="66" fillId="0" borderId="0" xfId="1" applyFont="1" applyAlignment="1" applyProtection="1">
      <alignment vertical="center"/>
    </xf>
    <xf numFmtId="2" fontId="38" fillId="5" borderId="2" xfId="0" applyNumberFormat="1" applyFont="1" applyFill="1" applyBorder="1" applyAlignment="1">
      <alignment horizontal="center"/>
    </xf>
    <xf numFmtId="49" fontId="38" fillId="9" borderId="1" xfId="0" applyNumberFormat="1" applyFont="1" applyFill="1" applyBorder="1" applyAlignment="1">
      <alignment horizontal="center" vertical="center" wrapText="1"/>
    </xf>
    <xf numFmtId="2" fontId="38" fillId="9" borderId="10" xfId="0" applyNumberFormat="1" applyFont="1" applyFill="1" applyBorder="1" applyAlignment="1">
      <alignment horizontal="center"/>
    </xf>
    <xf numFmtId="0" fontId="32" fillId="2" borderId="28" xfId="1" applyFont="1" applyFill="1" applyBorder="1" applyAlignment="1" applyProtection="1">
      <alignment horizontal="left" vertical="center"/>
    </xf>
    <xf numFmtId="0" fontId="3" fillId="0" borderId="0" xfId="0" applyFont="1" applyAlignment="1">
      <alignment horizontal="left" vertical="center"/>
    </xf>
    <xf numFmtId="0" fontId="3" fillId="0" borderId="0" xfId="0" applyFont="1" applyFill="1" applyAlignment="1">
      <alignment horizontal="left" vertical="center"/>
    </xf>
    <xf numFmtId="0" fontId="3" fillId="0" borderId="0" xfId="0" applyFont="1" applyAlignment="1">
      <alignment vertical="center"/>
    </xf>
    <xf numFmtId="0" fontId="3" fillId="0" borderId="0" xfId="0" applyFont="1" applyFill="1" applyAlignment="1">
      <alignment vertical="center"/>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13" fillId="0" borderId="0" xfId="0" applyFont="1" applyAlignment="1">
      <alignment vertical="center"/>
    </xf>
    <xf numFmtId="0" fontId="70" fillId="0" borderId="0" xfId="0" applyFont="1"/>
    <xf numFmtId="0" fontId="13" fillId="0" borderId="0" xfId="0" applyFont="1" applyFill="1" applyAlignment="1">
      <alignment vertical="center"/>
    </xf>
    <xf numFmtId="0" fontId="13" fillId="0" borderId="0" xfId="0" applyFont="1" applyFill="1" applyBorder="1" applyAlignment="1">
      <alignment vertical="center"/>
    </xf>
    <xf numFmtId="0" fontId="14" fillId="8" borderId="7" xfId="0" applyFont="1" applyFill="1" applyBorder="1" applyAlignment="1">
      <alignment horizontal="center" vertical="center"/>
    </xf>
    <xf numFmtId="0" fontId="14" fillId="8" borderId="9" xfId="0" applyFont="1" applyFill="1" applyBorder="1" applyAlignment="1">
      <alignment horizontal="center" vertical="center"/>
    </xf>
    <xf numFmtId="164" fontId="14"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13" fillId="0" borderId="0" xfId="0" applyFont="1" applyBorder="1" applyAlignment="1">
      <alignment vertical="center"/>
    </xf>
    <xf numFmtId="1" fontId="13" fillId="0" borderId="2" xfId="0" applyNumberFormat="1" applyFont="1" applyFill="1" applyBorder="1" applyAlignment="1">
      <alignment vertical="center"/>
    </xf>
    <xf numFmtId="1" fontId="13" fillId="0" borderId="0" xfId="0" applyNumberFormat="1" applyFont="1" applyFill="1" applyBorder="1" applyAlignment="1">
      <alignment vertical="center"/>
    </xf>
    <xf numFmtId="0" fontId="6" fillId="0" borderId="0" xfId="0" applyFont="1" applyFill="1" applyBorder="1"/>
    <xf numFmtId="0" fontId="6" fillId="0" borderId="0" xfId="0" applyFont="1" applyFill="1" applyBorder="1" applyAlignment="1">
      <alignment horizontal="center"/>
    </xf>
    <xf numFmtId="0" fontId="13" fillId="0" borderId="3" xfId="0" applyFont="1" applyBorder="1"/>
    <xf numFmtId="1" fontId="6" fillId="0" borderId="0" xfId="0" applyNumberFormat="1" applyFont="1" applyFill="1" applyBorder="1" applyAlignment="1">
      <alignment vertical="center"/>
    </xf>
    <xf numFmtId="1" fontId="6" fillId="0" borderId="2" xfId="0" applyNumberFormat="1" applyFont="1" applyFill="1" applyBorder="1" applyAlignment="1">
      <alignment vertical="center"/>
    </xf>
    <xf numFmtId="0" fontId="68" fillId="0" borderId="0" xfId="0" applyFont="1" applyFill="1" applyBorder="1"/>
    <xf numFmtId="0" fontId="13" fillId="0" borderId="0" xfId="0" applyFont="1" applyFill="1"/>
    <xf numFmtId="0" fontId="50" fillId="0" borderId="2" xfId="0" applyFont="1" applyFill="1" applyBorder="1"/>
    <xf numFmtId="0" fontId="50" fillId="0" borderId="0" xfId="0" applyFont="1" applyFill="1" applyBorder="1" applyAlignment="1">
      <alignment horizontal="center"/>
    </xf>
    <xf numFmtId="0" fontId="50" fillId="0" borderId="3" xfId="0" applyFont="1" applyBorder="1"/>
    <xf numFmtId="1" fontId="13" fillId="0" borderId="0" xfId="0" applyNumberFormat="1" applyFont="1" applyBorder="1" applyAlignment="1">
      <alignment vertical="center"/>
    </xf>
    <xf numFmtId="166" fontId="13" fillId="0" borderId="0" xfId="0" applyNumberFormat="1" applyFont="1" applyFill="1"/>
    <xf numFmtId="0" fontId="50" fillId="0" borderId="0" xfId="0" applyFont="1" applyFill="1" applyBorder="1" applyAlignment="1">
      <alignment vertical="center"/>
    </xf>
    <xf numFmtId="1" fontId="13" fillId="0" borderId="4" xfId="0" applyNumberFormat="1" applyFont="1" applyFill="1" applyBorder="1" applyAlignment="1">
      <alignment vertical="center"/>
    </xf>
    <xf numFmtId="1" fontId="13" fillId="0" borderId="5" xfId="0" applyNumberFormat="1" applyFont="1" applyFill="1" applyBorder="1" applyAlignment="1">
      <alignment vertical="center"/>
    </xf>
    <xf numFmtId="1" fontId="6" fillId="0" borderId="5" xfId="0" applyNumberFormat="1" applyFont="1" applyFill="1" applyBorder="1" applyAlignment="1">
      <alignment vertical="center"/>
    </xf>
    <xf numFmtId="0" fontId="68" fillId="0" borderId="0" xfId="0" applyFont="1" applyFill="1"/>
    <xf numFmtId="0" fontId="13" fillId="0" borderId="47" xfId="0" applyFont="1" applyBorder="1" applyAlignment="1">
      <alignment vertical="center"/>
    </xf>
    <xf numFmtId="0" fontId="13" fillId="0" borderId="49" xfId="0" applyFont="1" applyBorder="1" applyAlignment="1">
      <alignment vertical="center"/>
    </xf>
    <xf numFmtId="0" fontId="6" fillId="0" borderId="0" xfId="0" applyFont="1" applyFill="1" applyBorder="1" applyAlignment="1">
      <alignment vertical="center"/>
    </xf>
    <xf numFmtId="2" fontId="72" fillId="0" borderId="0" xfId="0" applyNumberFormat="1" applyFont="1" applyFill="1" applyBorder="1" applyAlignment="1">
      <alignment horizontal="center" vertical="center"/>
    </xf>
    <xf numFmtId="0" fontId="6" fillId="0" borderId="51" xfId="0" applyFont="1" applyFill="1" applyBorder="1" applyAlignment="1">
      <alignment horizontal="left" vertical="center"/>
    </xf>
    <xf numFmtId="0" fontId="6" fillId="0" borderId="52"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xf numFmtId="2" fontId="6" fillId="0" borderId="0" xfId="0" applyNumberFormat="1" applyFont="1" applyFill="1" applyBorder="1" applyAlignment="1">
      <alignment vertical="center"/>
    </xf>
    <xf numFmtId="0" fontId="4" fillId="0" borderId="0" xfId="0" applyFont="1" applyFill="1"/>
    <xf numFmtId="0" fontId="6" fillId="0" borderId="5" xfId="0" applyFont="1" applyFill="1" applyBorder="1" applyAlignment="1">
      <alignment horizontal="center"/>
    </xf>
    <xf numFmtId="0" fontId="13" fillId="0" borderId="6" xfId="0" applyFont="1" applyBorder="1"/>
    <xf numFmtId="0" fontId="72" fillId="0" borderId="0" xfId="0" applyFont="1" applyFill="1" applyBorder="1"/>
    <xf numFmtId="2" fontId="72" fillId="0" borderId="0" xfId="0" applyNumberFormat="1" applyFont="1" applyFill="1" applyBorder="1" applyAlignment="1">
      <alignment horizontal="center"/>
    </xf>
    <xf numFmtId="0" fontId="68" fillId="0" borderId="0" xfId="0" applyFont="1"/>
    <xf numFmtId="0" fontId="14" fillId="0" borderId="0" xfId="0" applyFont="1"/>
    <xf numFmtId="0" fontId="13" fillId="0" borderId="5" xfId="0" applyFont="1" applyFill="1" applyBorder="1" applyAlignment="1">
      <alignment vertical="center"/>
    </xf>
    <xf numFmtId="0" fontId="13" fillId="0" borderId="6" xfId="0" applyFont="1" applyFill="1" applyBorder="1"/>
    <xf numFmtId="166" fontId="72" fillId="0" borderId="0" xfId="0" applyNumberFormat="1" applyFont="1" applyFill="1" applyBorder="1"/>
    <xf numFmtId="0" fontId="4" fillId="0" borderId="0" xfId="0" applyFont="1" applyAlignment="1">
      <alignment horizontal="left"/>
    </xf>
    <xf numFmtId="2" fontId="72" fillId="0" borderId="0" xfId="0" applyNumberFormat="1" applyFont="1" applyFill="1" applyBorder="1" applyAlignment="1">
      <alignment vertical="center"/>
    </xf>
    <xf numFmtId="0" fontId="13" fillId="0" borderId="0" xfId="0" applyFont="1" applyAlignment="1">
      <alignment horizontal="center"/>
    </xf>
    <xf numFmtId="0" fontId="7" fillId="0" borderId="0" xfId="0" applyFont="1" applyFill="1" applyBorder="1"/>
    <xf numFmtId="0" fontId="7" fillId="0" borderId="0" xfId="0" applyFont="1" applyFill="1" applyBorder="1" applyAlignment="1">
      <alignment horizontal="center"/>
    </xf>
    <xf numFmtId="2" fontId="76" fillId="0" borderId="0" xfId="0" applyNumberFormat="1" applyFont="1" applyFill="1" applyBorder="1" applyAlignment="1">
      <alignment horizontal="center"/>
    </xf>
    <xf numFmtId="0" fontId="76" fillId="0" borderId="0" xfId="0" applyFont="1" applyFill="1" applyBorder="1"/>
    <xf numFmtId="166" fontId="6" fillId="0" borderId="0" xfId="0" applyNumberFormat="1" applyFont="1" applyFill="1" applyBorder="1"/>
    <xf numFmtId="0" fontId="76" fillId="0" borderId="0" xfId="0" applyFont="1" applyFill="1"/>
    <xf numFmtId="0" fontId="13" fillId="0" borderId="5" xfId="0" applyFont="1" applyFill="1" applyBorder="1" applyAlignment="1">
      <alignment horizontal="center" vertical="center"/>
    </xf>
    <xf numFmtId="0" fontId="13" fillId="0" borderId="0" xfId="0" applyFont="1" applyAlignment="1">
      <alignment horizontal="center" vertical="center"/>
    </xf>
    <xf numFmtId="0" fontId="77" fillId="0" borderId="0" xfId="0" applyFont="1" applyFill="1" applyBorder="1" applyAlignment="1">
      <alignment horizontal="right" vertical="center"/>
    </xf>
    <xf numFmtId="167" fontId="13" fillId="0" borderId="0" xfId="0" applyNumberFormat="1" applyFont="1" applyAlignment="1">
      <alignment vertical="center"/>
    </xf>
    <xf numFmtId="0" fontId="13" fillId="0" borderId="0" xfId="0" applyFont="1" applyBorder="1" applyAlignment="1">
      <alignment horizontal="center" vertical="center"/>
    </xf>
    <xf numFmtId="2" fontId="78" fillId="0" borderId="0" xfId="0" applyNumberFormat="1" applyFont="1" applyFill="1" applyAlignment="1">
      <alignment horizontal="center"/>
    </xf>
    <xf numFmtId="0" fontId="13" fillId="0" borderId="5" xfId="0" applyFont="1" applyFill="1" applyBorder="1" applyAlignment="1">
      <alignment horizontal="center"/>
    </xf>
    <xf numFmtId="0" fontId="13" fillId="0" borderId="5" xfId="0" applyFont="1" applyFill="1" applyBorder="1"/>
    <xf numFmtId="164" fontId="13" fillId="0" borderId="0" xfId="0" applyNumberFormat="1" applyFont="1" applyAlignment="1">
      <alignment horizontal="center" vertical="center"/>
    </xf>
    <xf numFmtId="0" fontId="14" fillId="0" borderId="0" xfId="0" applyFont="1" applyAlignment="1">
      <alignment vertical="center"/>
    </xf>
    <xf numFmtId="0" fontId="14" fillId="0" borderId="0" xfId="0" applyFont="1" applyFill="1" applyBorder="1" applyAlignment="1">
      <alignment horizontal="center" vertical="center"/>
    </xf>
    <xf numFmtId="1" fontId="13" fillId="0" borderId="0" xfId="0" applyNumberFormat="1" applyFont="1" applyFill="1" applyBorder="1" applyAlignment="1">
      <alignment horizontal="center"/>
    </xf>
    <xf numFmtId="0" fontId="18" fillId="0" borderId="0" xfId="0" applyFont="1" applyFill="1" applyBorder="1" applyAlignment="1">
      <alignment horizontal="center"/>
    </xf>
    <xf numFmtId="1" fontId="18" fillId="0" borderId="0" xfId="0" applyNumberFormat="1" applyFont="1" applyFill="1" applyBorder="1" applyAlignment="1">
      <alignment horizontal="center"/>
    </xf>
    <xf numFmtId="0" fontId="13" fillId="0" borderId="5" xfId="0" applyFont="1" applyBorder="1"/>
    <xf numFmtId="0" fontId="79" fillId="0" borderId="0" xfId="0" applyFont="1" applyFill="1"/>
    <xf numFmtId="2" fontId="13" fillId="0" borderId="0" xfId="0" applyNumberFormat="1" applyFont="1" applyAlignment="1">
      <alignment horizontal="center" vertical="center"/>
    </xf>
    <xf numFmtId="0" fontId="14" fillId="0" borderId="0" xfId="0" applyFont="1" applyBorder="1" applyAlignment="1">
      <alignment vertical="center"/>
    </xf>
    <xf numFmtId="0" fontId="14" fillId="8" borderId="0" xfId="0" applyFont="1" applyFill="1" applyBorder="1" applyAlignment="1">
      <alignment horizontal="center" vertical="center"/>
    </xf>
    <xf numFmtId="2" fontId="78" fillId="0" borderId="0" xfId="0" applyNumberFormat="1" applyFont="1" applyFill="1" applyBorder="1" applyAlignment="1">
      <alignment horizontal="center"/>
    </xf>
    <xf numFmtId="0" fontId="14" fillId="0" borderId="0" xfId="0" applyFont="1" applyFill="1" applyBorder="1" applyAlignment="1">
      <alignment vertical="center"/>
    </xf>
    <xf numFmtId="166" fontId="13" fillId="0" borderId="0" xfId="0" applyNumberFormat="1" applyFont="1" applyFill="1" applyBorder="1"/>
    <xf numFmtId="164" fontId="14" fillId="0" borderId="7" xfId="0" applyNumberFormat="1" applyFont="1" applyFill="1" applyBorder="1" applyAlignment="1">
      <alignment horizontal="center" vertical="center"/>
    </xf>
    <xf numFmtId="0" fontId="14" fillId="0" borderId="8" xfId="0" applyFont="1" applyFill="1" applyBorder="1" applyAlignment="1">
      <alignment horizontal="center" vertical="center"/>
    </xf>
    <xf numFmtId="0" fontId="14" fillId="0" borderId="8" xfId="0" applyFont="1" applyFill="1" applyBorder="1" applyAlignment="1">
      <alignment horizontal="left" vertical="center"/>
    </xf>
    <xf numFmtId="0" fontId="14" fillId="0" borderId="7" xfId="0" applyFont="1" applyFill="1" applyBorder="1" applyAlignment="1">
      <alignment horizontal="center" vertical="center"/>
    </xf>
    <xf numFmtId="2" fontId="13" fillId="0" borderId="0" xfId="0" applyNumberFormat="1" applyFont="1" applyAlignment="1">
      <alignment vertical="center"/>
    </xf>
    <xf numFmtId="2" fontId="6" fillId="8" borderId="2" xfId="0" applyNumberFormat="1" applyFont="1" applyFill="1" applyBorder="1" applyAlignment="1">
      <alignment vertical="center"/>
    </xf>
    <xf numFmtId="0" fontId="6" fillId="8" borderId="0" xfId="0" applyFont="1" applyFill="1" applyBorder="1" applyAlignment="1">
      <alignment horizontal="center" vertical="center"/>
    </xf>
    <xf numFmtId="2" fontId="13" fillId="8" borderId="2" xfId="0" applyNumberFormat="1" applyFont="1" applyFill="1" applyBorder="1" applyAlignment="1">
      <alignment vertical="center"/>
    </xf>
    <xf numFmtId="2" fontId="72" fillId="8" borderId="2" xfId="0" applyNumberFormat="1" applyFont="1" applyFill="1" applyBorder="1" applyAlignment="1">
      <alignment vertical="center"/>
    </xf>
    <xf numFmtId="2" fontId="14" fillId="8" borderId="2" xfId="0" applyNumberFormat="1" applyFont="1" applyFill="1" applyBorder="1" applyAlignment="1">
      <alignment vertical="center"/>
    </xf>
    <xf numFmtId="2" fontId="72" fillId="8" borderId="4" xfId="0" applyNumberFormat="1" applyFont="1" applyFill="1" applyBorder="1" applyAlignment="1">
      <alignment vertical="center"/>
    </xf>
    <xf numFmtId="2" fontId="72" fillId="8" borderId="10" xfId="0" applyNumberFormat="1" applyFont="1" applyFill="1" applyBorder="1" applyAlignment="1">
      <alignment horizontal="center" vertical="center"/>
    </xf>
    <xf numFmtId="2" fontId="72" fillId="8" borderId="11" xfId="0" applyNumberFormat="1" applyFont="1" applyFill="1" applyBorder="1" applyAlignment="1">
      <alignment horizontal="center" vertical="center"/>
    </xf>
    <xf numFmtId="0" fontId="0" fillId="8" borderId="46" xfId="0" applyFont="1" applyFill="1" applyBorder="1"/>
    <xf numFmtId="0" fontId="0" fillId="0" borderId="47" xfId="0" applyBorder="1"/>
    <xf numFmtId="0" fontId="13" fillId="0" borderId="52" xfId="0" applyFont="1" applyBorder="1" applyAlignment="1">
      <alignment vertical="center"/>
    </xf>
    <xf numFmtId="0" fontId="0" fillId="0" borderId="48" xfId="0" applyBorder="1"/>
    <xf numFmtId="0" fontId="0" fillId="0" borderId="50" xfId="0" applyBorder="1"/>
    <xf numFmtId="0" fontId="6" fillId="0" borderId="53" xfId="0" applyFont="1" applyFill="1" applyBorder="1" applyAlignment="1">
      <alignment vertical="center"/>
    </xf>
    <xf numFmtId="2" fontId="6" fillId="8" borderId="0" xfId="0" applyNumberFormat="1" applyFont="1" applyFill="1" applyBorder="1" applyAlignment="1">
      <alignment horizontal="center" vertical="center"/>
    </xf>
    <xf numFmtId="0" fontId="13" fillId="0" borderId="2" xfId="0" applyFont="1" applyBorder="1" applyAlignment="1">
      <alignment vertical="center"/>
    </xf>
    <xf numFmtId="0" fontId="50" fillId="0" borderId="2" xfId="0" applyFont="1" applyBorder="1" applyAlignment="1">
      <alignment vertical="center"/>
    </xf>
    <xf numFmtId="0" fontId="13" fillId="0" borderId="4" xfId="0" applyFont="1" applyBorder="1" applyAlignment="1">
      <alignment vertical="center"/>
    </xf>
    <xf numFmtId="2" fontId="72" fillId="8" borderId="2" xfId="0" applyNumberFormat="1" applyFont="1" applyFill="1" applyBorder="1" applyAlignment="1">
      <alignment horizontal="center"/>
    </xf>
    <xf numFmtId="2" fontId="74" fillId="8" borderId="2" xfId="0" applyNumberFormat="1" applyFont="1" applyFill="1" applyBorder="1" applyAlignment="1">
      <alignment horizontal="center"/>
    </xf>
    <xf numFmtId="2" fontId="72" fillId="8" borderId="10" xfId="0" applyNumberFormat="1" applyFont="1" applyFill="1" applyBorder="1" applyAlignment="1">
      <alignment horizontal="center"/>
    </xf>
    <xf numFmtId="0" fontId="18" fillId="0" borderId="2" xfId="0" applyFont="1" applyFill="1" applyBorder="1" applyAlignment="1">
      <alignment horizontal="center"/>
    </xf>
    <xf numFmtId="1" fontId="13" fillId="0" borderId="2" xfId="0" applyNumberFormat="1" applyFont="1" applyFill="1" applyBorder="1" applyAlignment="1">
      <alignment horizontal="center"/>
    </xf>
    <xf numFmtId="1" fontId="13" fillId="0" borderId="4" xfId="0" applyNumberFormat="1" applyFont="1" applyFill="1" applyBorder="1" applyAlignment="1">
      <alignment horizontal="center"/>
    </xf>
    <xf numFmtId="2" fontId="6" fillId="8" borderId="10" xfId="0" applyNumberFormat="1" applyFont="1" applyFill="1" applyBorder="1" applyAlignment="1">
      <alignment horizontal="center" vertical="center"/>
    </xf>
    <xf numFmtId="0" fontId="14" fillId="0" borderId="5" xfId="0" applyFont="1" applyBorder="1" applyAlignment="1">
      <alignment vertical="center"/>
    </xf>
    <xf numFmtId="2" fontId="6" fillId="8" borderId="10" xfId="0" applyNumberFormat="1" applyFont="1" applyFill="1" applyBorder="1" applyAlignment="1">
      <alignment horizontal="center"/>
    </xf>
    <xf numFmtId="2" fontId="50" fillId="8" borderId="10" xfId="0" applyNumberFormat="1" applyFont="1" applyFill="1" applyBorder="1" applyAlignment="1">
      <alignment horizontal="center"/>
    </xf>
    <xf numFmtId="0" fontId="14" fillId="0" borderId="2" xfId="0" applyFont="1" applyBorder="1" applyAlignment="1">
      <alignment vertical="center"/>
    </xf>
    <xf numFmtId="2" fontId="6" fillId="8" borderId="11" xfId="0" applyNumberFormat="1" applyFont="1" applyFill="1" applyBorder="1" applyAlignment="1">
      <alignment horizontal="center"/>
    </xf>
    <xf numFmtId="0" fontId="11" fillId="0" borderId="0" xfId="0" applyFont="1" applyAlignment="1">
      <alignment horizontal="center"/>
    </xf>
    <xf numFmtId="0" fontId="3" fillId="0" borderId="0" xfId="0" applyFont="1" applyAlignment="1">
      <alignment horizontal="center" vertical="center"/>
    </xf>
    <xf numFmtId="0" fontId="50" fillId="8" borderId="0" xfId="0" applyFont="1" applyFill="1" applyBorder="1" applyAlignment="1">
      <alignment horizontal="center" vertical="center"/>
    </xf>
    <xf numFmtId="2" fontId="13" fillId="8" borderId="0" xfId="0" applyNumberFormat="1" applyFont="1" applyFill="1" applyBorder="1" applyAlignment="1">
      <alignment horizontal="center" vertical="center"/>
    </xf>
    <xf numFmtId="2" fontId="14" fillId="8" borderId="0" xfId="0" applyNumberFormat="1" applyFont="1" applyFill="1" applyBorder="1" applyAlignment="1">
      <alignment horizontal="center" vertical="center"/>
    </xf>
    <xf numFmtId="2" fontId="13" fillId="8" borderId="6" xfId="0" applyNumberFormat="1" applyFont="1" applyFill="1" applyBorder="1" applyAlignment="1">
      <alignment horizontal="center" vertical="center"/>
    </xf>
    <xf numFmtId="0" fontId="0" fillId="0" borderId="0" xfId="0" applyFont="1" applyFill="1" applyAlignment="1">
      <alignment horizontal="center"/>
    </xf>
    <xf numFmtId="0" fontId="11" fillId="0" borderId="0" xfId="0" applyFont="1" applyFill="1" applyAlignment="1">
      <alignment horizontal="center"/>
    </xf>
    <xf numFmtId="2" fontId="6" fillId="8" borderId="2" xfId="0" applyNumberFormat="1" applyFont="1" applyFill="1" applyBorder="1" applyAlignment="1">
      <alignment horizontal="center"/>
    </xf>
    <xf numFmtId="2" fontId="50" fillId="8" borderId="2" xfId="0" applyNumberFormat="1" applyFont="1" applyFill="1" applyBorder="1" applyAlignment="1">
      <alignment horizontal="center"/>
    </xf>
    <xf numFmtId="2" fontId="6" fillId="8" borderId="4" xfId="0" applyNumberFormat="1" applyFont="1" applyFill="1" applyBorder="1" applyAlignment="1">
      <alignment horizontal="center"/>
    </xf>
    <xf numFmtId="0" fontId="14" fillId="0" borderId="3" xfId="0" applyFont="1" applyBorder="1"/>
    <xf numFmtId="0" fontId="4" fillId="8" borderId="9" xfId="0" applyFont="1" applyFill="1" applyBorder="1" applyAlignment="1">
      <alignment horizontal="center"/>
    </xf>
    <xf numFmtId="0" fontId="50" fillId="0" borderId="2" xfId="0" applyFont="1" applyFill="1" applyBorder="1" applyAlignment="1">
      <alignment horizontal="left"/>
    </xf>
    <xf numFmtId="2" fontId="6" fillId="8" borderId="3" xfId="0" applyNumberFormat="1" applyFont="1" applyFill="1" applyBorder="1" applyAlignment="1">
      <alignment horizontal="center"/>
    </xf>
    <xf numFmtId="0" fontId="50" fillId="8" borderId="0" xfId="0" applyFont="1" applyFill="1" applyBorder="1" applyAlignment="1">
      <alignment horizontal="center"/>
    </xf>
    <xf numFmtId="0" fontId="72" fillId="8" borderId="0" xfId="0" applyFont="1" applyFill="1" applyBorder="1" applyAlignment="1">
      <alignment horizontal="center"/>
    </xf>
    <xf numFmtId="2" fontId="6" fillId="8" borderId="6" xfId="0" applyNumberFormat="1" applyFont="1" applyFill="1" applyBorder="1" applyAlignment="1">
      <alignment horizontal="center"/>
    </xf>
    <xf numFmtId="0" fontId="50" fillId="0" borderId="2" xfId="0" applyFont="1" applyFill="1" applyBorder="1" applyAlignment="1">
      <alignment horizontal="center" vertical="center"/>
    </xf>
    <xf numFmtId="2" fontId="13" fillId="8" borderId="3" xfId="0" applyNumberFormat="1" applyFont="1" applyFill="1" applyBorder="1" applyAlignment="1">
      <alignment horizontal="center" vertical="center"/>
    </xf>
    <xf numFmtId="2" fontId="4" fillId="8" borderId="2" xfId="0" applyNumberFormat="1" applyFont="1" applyFill="1" applyBorder="1" applyAlignment="1">
      <alignment horizontal="center"/>
    </xf>
    <xf numFmtId="0" fontId="14" fillId="0" borderId="7" xfId="0" applyFont="1" applyFill="1" applyBorder="1" applyAlignment="1">
      <alignment horizontal="left" vertical="center"/>
    </xf>
    <xf numFmtId="2" fontId="14" fillId="8" borderId="3" xfId="0" applyNumberFormat="1" applyFont="1" applyFill="1" applyBorder="1" applyAlignment="1">
      <alignment horizontal="center" vertical="center"/>
    </xf>
    <xf numFmtId="0" fontId="4" fillId="8" borderId="9" xfId="0" applyFont="1" applyFill="1" applyBorder="1" applyAlignment="1">
      <alignment horizontal="center" vertical="center"/>
    </xf>
    <xf numFmtId="0" fontId="4" fillId="8" borderId="8" xfId="0" applyFont="1" applyFill="1" applyBorder="1" applyAlignment="1">
      <alignment horizontal="center" vertical="center"/>
    </xf>
    <xf numFmtId="0" fontId="0" fillId="0" borderId="0" xfId="0" applyFill="1" applyAlignment="1">
      <alignment vertical="center"/>
    </xf>
    <xf numFmtId="0" fontId="72" fillId="8" borderId="0" xfId="0" applyFont="1" applyFill="1" applyBorder="1" applyAlignment="1">
      <alignment horizontal="center" vertical="center"/>
    </xf>
    <xf numFmtId="2" fontId="72" fillId="8" borderId="0" xfId="0" applyNumberFormat="1" applyFont="1" applyFill="1" applyBorder="1" applyAlignment="1">
      <alignment horizontal="center" vertical="center"/>
    </xf>
    <xf numFmtId="0" fontId="72" fillId="8" borderId="5" xfId="0" applyFont="1" applyFill="1" applyBorder="1" applyAlignment="1">
      <alignment horizontal="center" vertical="center"/>
    </xf>
    <xf numFmtId="2" fontId="72" fillId="8" borderId="5" xfId="0" applyNumberFormat="1" applyFont="1" applyFill="1" applyBorder="1" applyAlignment="1">
      <alignment horizontal="center" vertical="center"/>
    </xf>
    <xf numFmtId="2" fontId="13" fillId="8" borderId="2" xfId="0" applyNumberFormat="1" applyFont="1" applyFill="1" applyBorder="1" applyAlignment="1">
      <alignment horizontal="center"/>
    </xf>
    <xf numFmtId="1" fontId="13" fillId="8" borderId="0" xfId="0" applyNumberFormat="1" applyFont="1" applyFill="1" applyBorder="1" applyAlignment="1">
      <alignment horizontal="center"/>
    </xf>
    <xf numFmtId="1" fontId="18" fillId="8" borderId="0" xfId="0" applyNumberFormat="1" applyFont="1" applyFill="1" applyBorder="1" applyAlignment="1">
      <alignment horizontal="center"/>
    </xf>
    <xf numFmtId="2" fontId="13" fillId="8" borderId="4" xfId="0" applyNumberFormat="1" applyFont="1" applyFill="1" applyBorder="1" applyAlignment="1">
      <alignment horizontal="center"/>
    </xf>
    <xf numFmtId="1" fontId="13" fillId="8" borderId="5" xfId="0" applyNumberFormat="1" applyFont="1" applyFill="1" applyBorder="1" applyAlignment="1">
      <alignment horizontal="center"/>
    </xf>
    <xf numFmtId="0" fontId="13" fillId="8" borderId="5" xfId="0" applyFont="1" applyFill="1" applyBorder="1" applyAlignment="1">
      <alignment horizontal="center"/>
    </xf>
    <xf numFmtId="2" fontId="13" fillId="8" borderId="12" xfId="0" applyNumberFormat="1" applyFont="1" applyFill="1" applyBorder="1" applyAlignment="1">
      <alignment horizontal="center"/>
    </xf>
    <xf numFmtId="1" fontId="13" fillId="8" borderId="13" xfId="0" applyNumberFormat="1" applyFont="1" applyFill="1" applyBorder="1" applyAlignment="1">
      <alignment horizontal="center"/>
    </xf>
    <xf numFmtId="2" fontId="13" fillId="8" borderId="14" xfId="0" applyNumberFormat="1" applyFont="1" applyFill="1" applyBorder="1" applyAlignment="1">
      <alignment horizontal="center"/>
    </xf>
    <xf numFmtId="2" fontId="13" fillId="8" borderId="3" xfId="0" applyNumberFormat="1" applyFont="1" applyFill="1" applyBorder="1" applyAlignment="1">
      <alignment horizontal="center"/>
    </xf>
    <xf numFmtId="2" fontId="13" fillId="8" borderId="6" xfId="0" applyNumberFormat="1" applyFont="1" applyFill="1" applyBorder="1" applyAlignment="1">
      <alignment horizontal="center"/>
    </xf>
    <xf numFmtId="0" fontId="13" fillId="0" borderId="7" xfId="0" applyFont="1" applyFill="1" applyBorder="1" applyAlignment="1">
      <alignment horizontal="center" vertical="center"/>
    </xf>
    <xf numFmtId="2" fontId="13" fillId="8" borderId="2" xfId="0" applyNumberFormat="1" applyFont="1" applyFill="1" applyBorder="1" applyAlignment="1">
      <alignment horizontal="center" vertical="center"/>
    </xf>
    <xf numFmtId="2" fontId="13" fillId="8" borderId="5" xfId="0" applyNumberFormat="1" applyFont="1" applyFill="1" applyBorder="1" applyAlignment="1">
      <alignment horizontal="center" vertical="center"/>
    </xf>
    <xf numFmtId="2" fontId="50" fillId="8" borderId="0" xfId="0" applyNumberFormat="1" applyFont="1" applyFill="1" applyBorder="1" applyAlignment="1">
      <alignment horizontal="center" vertical="center"/>
    </xf>
    <xf numFmtId="2" fontId="6" fillId="8" borderId="3" xfId="0" applyNumberFormat="1" applyFont="1" applyFill="1" applyBorder="1" applyAlignment="1">
      <alignment horizontal="center" vertical="center"/>
    </xf>
    <xf numFmtId="2" fontId="72" fillId="8" borderId="3" xfId="0" applyNumberFormat="1" applyFont="1" applyFill="1" applyBorder="1" applyAlignment="1">
      <alignment horizontal="center" vertical="center"/>
    </xf>
    <xf numFmtId="2" fontId="72" fillId="8" borderId="6" xfId="0" applyNumberFormat="1" applyFont="1" applyFill="1" applyBorder="1" applyAlignment="1">
      <alignment horizontal="center" vertical="center"/>
    </xf>
    <xf numFmtId="0" fontId="57" fillId="0" borderId="16" xfId="0" applyFont="1" applyBorder="1" applyAlignment="1">
      <alignment vertical="center"/>
    </xf>
    <xf numFmtId="0" fontId="58" fillId="0" borderId="16" xfId="0" applyFont="1" applyBorder="1" applyAlignment="1">
      <alignment vertical="center"/>
    </xf>
    <xf numFmtId="0" fontId="31" fillId="2" borderId="0" xfId="1" applyFont="1" applyFill="1" applyBorder="1" applyAlignment="1" applyProtection="1">
      <alignment horizontal="left" vertical="center"/>
    </xf>
    <xf numFmtId="0" fontId="31" fillId="2" borderId="31" xfId="1" applyFont="1" applyFill="1" applyBorder="1" applyAlignment="1" applyProtection="1">
      <alignment horizontal="left" vertical="center"/>
    </xf>
    <xf numFmtId="0" fontId="11" fillId="2" borderId="32" xfId="0" applyFont="1" applyFill="1" applyBorder="1" applyAlignment="1">
      <alignment vertical="center"/>
    </xf>
    <xf numFmtId="0" fontId="4" fillId="0" borderId="7" xfId="0" applyFont="1" applyFill="1" applyBorder="1"/>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1" xfId="0" applyFont="1" applyFill="1" applyBorder="1" applyAlignment="1">
      <alignment horizontal="center"/>
    </xf>
    <xf numFmtId="0" fontId="0" fillId="0" borderId="2" xfId="0" applyFont="1" applyFill="1" applyBorder="1"/>
    <xf numFmtId="2" fontId="0" fillId="0" borderId="2" xfId="0" applyNumberFormat="1" applyFont="1" applyFill="1" applyBorder="1" applyAlignment="1">
      <alignment horizontal="center"/>
    </xf>
    <xf numFmtId="2" fontId="0" fillId="0" borderId="10" xfId="0" applyNumberFormat="1" applyFont="1" applyFill="1" applyBorder="1" applyAlignment="1">
      <alignment horizontal="center"/>
    </xf>
    <xf numFmtId="0" fontId="0" fillId="0" borderId="4" xfId="0" applyFont="1" applyFill="1" applyBorder="1"/>
    <xf numFmtId="2" fontId="0" fillId="0" borderId="4" xfId="0" applyNumberFormat="1" applyFont="1" applyFill="1" applyBorder="1" applyAlignment="1">
      <alignment horizontal="center"/>
    </xf>
    <xf numFmtId="0" fontId="0" fillId="0" borderId="5" xfId="0" applyFont="1" applyFill="1" applyBorder="1" applyAlignment="1">
      <alignment horizontal="center"/>
    </xf>
    <xf numFmtId="2" fontId="0" fillId="0" borderId="11" xfId="0" applyNumberFormat="1" applyFont="1" applyFill="1" applyBorder="1" applyAlignment="1">
      <alignment horizontal="center"/>
    </xf>
    <xf numFmtId="0" fontId="4" fillId="0" borderId="9" xfId="0" applyFont="1" applyFill="1" applyBorder="1" applyAlignment="1">
      <alignment horizontal="center"/>
    </xf>
    <xf numFmtId="164" fontId="0" fillId="0" borderId="0" xfId="0" applyNumberFormat="1" applyFont="1" applyFill="1" applyBorder="1" applyAlignment="1">
      <alignment horizontal="center"/>
    </xf>
    <xf numFmtId="2" fontId="0" fillId="0" borderId="3" xfId="0" applyNumberFormat="1" applyFont="1" applyFill="1" applyBorder="1" applyAlignment="1">
      <alignment horizontal="center"/>
    </xf>
    <xf numFmtId="2" fontId="0" fillId="0" borderId="6" xfId="0" applyNumberFormat="1" applyFont="1" applyFill="1" applyBorder="1" applyAlignment="1">
      <alignment horizontal="center"/>
    </xf>
    <xf numFmtId="2" fontId="0" fillId="0" borderId="0" xfId="0" applyNumberFormat="1" applyFont="1" applyFill="1" applyAlignment="1">
      <alignment horizontal="center"/>
    </xf>
    <xf numFmtId="0" fontId="3" fillId="0" borderId="0" xfId="0" applyFont="1" applyFill="1"/>
    <xf numFmtId="0" fontId="0" fillId="0" borderId="10" xfId="0" applyFont="1" applyFill="1" applyBorder="1" applyAlignment="1">
      <alignment horizontal="center"/>
    </xf>
    <xf numFmtId="0" fontId="0" fillId="0" borderId="3" xfId="0" applyFont="1" applyFill="1" applyBorder="1" applyAlignment="1">
      <alignment horizontal="center"/>
    </xf>
    <xf numFmtId="0" fontId="4" fillId="0" borderId="2" xfId="0" applyFont="1" applyFill="1" applyBorder="1"/>
    <xf numFmtId="1" fontId="0" fillId="0" borderId="2" xfId="0" applyNumberFormat="1" applyFont="1" applyFill="1" applyBorder="1" applyAlignment="1">
      <alignment horizontal="center"/>
    </xf>
    <xf numFmtId="0" fontId="13" fillId="0" borderId="6" xfId="0" applyFont="1" applyFill="1" applyBorder="1" applyAlignment="1">
      <alignment horizontal="center"/>
    </xf>
    <xf numFmtId="0" fontId="0" fillId="0" borderId="11" xfId="0" applyFont="1" applyFill="1" applyBorder="1" applyAlignment="1">
      <alignment horizontal="center"/>
    </xf>
    <xf numFmtId="0" fontId="0" fillId="0" borderId="6" xfId="0" applyFont="1" applyFill="1" applyBorder="1" applyAlignment="1">
      <alignment horizontal="center"/>
    </xf>
    <xf numFmtId="0" fontId="0" fillId="0" borderId="14" xfId="0" applyNumberFormat="1" applyFont="1" applyFill="1" applyBorder="1" applyAlignment="1">
      <alignment horizontal="center"/>
    </xf>
    <xf numFmtId="0" fontId="0" fillId="0" borderId="3" xfId="0" applyNumberFormat="1" applyFont="1" applyFill="1" applyBorder="1" applyAlignment="1">
      <alignment horizontal="center"/>
    </xf>
    <xf numFmtId="0" fontId="4" fillId="0" borderId="4" xfId="0" applyFont="1" applyFill="1" applyBorder="1"/>
    <xf numFmtId="1" fontId="0" fillId="0" borderId="4" xfId="0" applyNumberFormat="1" applyFont="1" applyFill="1" applyBorder="1" applyAlignment="1">
      <alignment horizontal="center"/>
    </xf>
    <xf numFmtId="0" fontId="0" fillId="0" borderId="6" xfId="0" applyNumberFormat="1" applyFont="1" applyFill="1" applyBorder="1" applyAlignment="1">
      <alignment horizontal="center"/>
    </xf>
    <xf numFmtId="0" fontId="4" fillId="0" borderId="13" xfId="0" applyFont="1" applyFill="1" applyBorder="1" applyAlignment="1">
      <alignment horizontal="center"/>
    </xf>
    <xf numFmtId="1" fontId="0" fillId="0" borderId="12" xfId="0" applyNumberFormat="1"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2" xfId="0" applyFill="1" applyBorder="1"/>
    <xf numFmtId="2" fontId="0" fillId="0" borderId="2" xfId="0" applyNumberFormat="1" applyFill="1" applyBorder="1" applyAlignment="1">
      <alignment horizontal="center"/>
    </xf>
    <xf numFmtId="0" fontId="0" fillId="0" borderId="10" xfId="0" applyFill="1" applyBorder="1" applyAlignment="1">
      <alignment horizontal="center"/>
    </xf>
    <xf numFmtId="0" fontId="0" fillId="0" borderId="3" xfId="0" applyFill="1" applyBorder="1" applyAlignment="1">
      <alignment horizontal="center"/>
    </xf>
    <xf numFmtId="0" fontId="0" fillId="0" borderId="12" xfId="0" applyFill="1" applyBorder="1"/>
    <xf numFmtId="0" fontId="0" fillId="0" borderId="13" xfId="0" applyFill="1" applyBorder="1" applyAlignment="1">
      <alignment horizontal="center"/>
    </xf>
    <xf numFmtId="0" fontId="6" fillId="0" borderId="13" xfId="0" applyFont="1" applyFill="1" applyBorder="1" applyAlignment="1">
      <alignment horizontal="center"/>
    </xf>
    <xf numFmtId="0" fontId="0" fillId="0" borderId="15" xfId="0" applyFill="1" applyBorder="1" applyAlignment="1">
      <alignment horizontal="center"/>
    </xf>
    <xf numFmtId="0" fontId="0" fillId="0" borderId="4" xfId="0" applyFill="1" applyBorder="1"/>
    <xf numFmtId="2" fontId="0" fillId="0" borderId="4" xfId="0" applyNumberFormat="1" applyFill="1" applyBorder="1" applyAlignment="1">
      <alignment horizontal="center"/>
    </xf>
    <xf numFmtId="0" fontId="0" fillId="0" borderId="5" xfId="0" applyFill="1" applyBorder="1" applyAlignment="1">
      <alignment horizontal="center"/>
    </xf>
    <xf numFmtId="0" fontId="0" fillId="0" borderId="11" xfId="0" applyFill="1" applyBorder="1" applyAlignment="1">
      <alignment horizontal="center"/>
    </xf>
    <xf numFmtId="0" fontId="0" fillId="0" borderId="6" xfId="0" applyFill="1" applyBorder="1" applyAlignment="1">
      <alignment horizontal="center"/>
    </xf>
    <xf numFmtId="0" fontId="14" fillId="0" borderId="13" xfId="0" applyFont="1" applyFill="1" applyBorder="1" applyAlignment="1">
      <alignment horizontal="center" vertical="center"/>
    </xf>
    <xf numFmtId="164" fontId="13" fillId="0" borderId="12" xfId="0" applyNumberFormat="1" applyFont="1" applyFill="1" applyBorder="1" applyAlignment="1">
      <alignment horizontal="center" vertical="center"/>
    </xf>
    <xf numFmtId="0" fontId="13" fillId="0" borderId="13" xfId="0" applyFont="1" applyFill="1" applyBorder="1" applyAlignment="1">
      <alignment horizontal="center" vertical="center"/>
    </xf>
    <xf numFmtId="164" fontId="13" fillId="0" borderId="13" xfId="0" applyNumberFormat="1" applyFont="1" applyFill="1" applyBorder="1" applyAlignment="1">
      <alignment horizontal="center" vertical="center"/>
    </xf>
    <xf numFmtId="2" fontId="18" fillId="0" borderId="15" xfId="0" applyNumberFormat="1" applyFont="1" applyFill="1" applyBorder="1" applyAlignment="1">
      <alignment horizontal="center" vertical="center"/>
    </xf>
    <xf numFmtId="164" fontId="13" fillId="0" borderId="2" xfId="0" applyNumberFormat="1" applyFont="1" applyFill="1" applyBorder="1" applyAlignment="1">
      <alignment horizontal="center" vertical="center"/>
    </xf>
    <xf numFmtId="2" fontId="18" fillId="0" borderId="10" xfId="0" applyNumberFormat="1" applyFont="1" applyFill="1" applyBorder="1" applyAlignment="1">
      <alignment horizontal="center" vertical="center"/>
    </xf>
    <xf numFmtId="0" fontId="13" fillId="0" borderId="14" xfId="0" applyFont="1" applyFill="1" applyBorder="1" applyAlignment="1">
      <alignment horizontal="center" vertical="center"/>
    </xf>
    <xf numFmtId="2" fontId="13" fillId="0" borderId="15" xfId="0" applyNumberFormat="1" applyFont="1" applyFill="1" applyBorder="1" applyAlignment="1">
      <alignment horizontal="center" vertical="center"/>
    </xf>
    <xf numFmtId="0" fontId="13" fillId="0" borderId="3" xfId="0" applyFont="1" applyFill="1" applyBorder="1" applyAlignment="1">
      <alignment horizontal="center" vertical="center"/>
    </xf>
    <xf numFmtId="2" fontId="13" fillId="0" borderId="10" xfId="0" applyNumberFormat="1" applyFont="1" applyFill="1" applyBorder="1" applyAlignment="1">
      <alignment horizontal="center" vertical="center"/>
    </xf>
    <xf numFmtId="164" fontId="13" fillId="0" borderId="4" xfId="0" applyNumberFormat="1" applyFont="1" applyFill="1" applyBorder="1" applyAlignment="1">
      <alignment horizontal="center" vertical="center"/>
    </xf>
    <xf numFmtId="164" fontId="13" fillId="0" borderId="5" xfId="0" applyNumberFormat="1" applyFont="1" applyFill="1" applyBorder="1" applyAlignment="1">
      <alignment horizontal="center" vertical="center"/>
    </xf>
    <xf numFmtId="2" fontId="18" fillId="0" borderId="11" xfId="0" applyNumberFormat="1" applyFont="1" applyFill="1" applyBorder="1" applyAlignment="1">
      <alignment horizontal="center" vertical="center"/>
    </xf>
    <xf numFmtId="164" fontId="18" fillId="0" borderId="2" xfId="0" applyNumberFormat="1" applyFont="1" applyFill="1" applyBorder="1" applyAlignment="1">
      <alignment horizontal="center" vertical="center"/>
    </xf>
    <xf numFmtId="164" fontId="18" fillId="0" borderId="4" xfId="0" applyNumberFormat="1" applyFont="1" applyFill="1" applyBorder="1" applyAlignment="1">
      <alignment horizontal="center" vertical="center"/>
    </xf>
    <xf numFmtId="0" fontId="13" fillId="0" borderId="6" xfId="0" applyFont="1" applyFill="1" applyBorder="1" applyAlignment="1">
      <alignment horizontal="center" vertical="center"/>
    </xf>
    <xf numFmtId="2" fontId="13" fillId="0" borderId="11" xfId="0" applyNumberFormat="1" applyFont="1" applyFill="1" applyBorder="1" applyAlignment="1">
      <alignment horizontal="center" vertical="center"/>
    </xf>
    <xf numFmtId="2" fontId="50" fillId="8" borderId="3" xfId="0" applyNumberFormat="1" applyFont="1" applyFill="1" applyBorder="1" applyAlignment="1">
      <alignment horizontal="center" vertical="center"/>
    </xf>
    <xf numFmtId="2" fontId="79" fillId="8" borderId="3" xfId="0" applyNumberFormat="1" applyFont="1" applyFill="1" applyBorder="1" applyAlignment="1">
      <alignment horizontal="center"/>
    </xf>
    <xf numFmtId="2" fontId="72" fillId="8" borderId="3" xfId="0" applyNumberFormat="1" applyFont="1" applyFill="1" applyBorder="1" applyAlignment="1">
      <alignment horizontal="center"/>
    </xf>
    <xf numFmtId="2" fontId="50" fillId="8" borderId="3" xfId="0" applyNumberFormat="1" applyFont="1" applyFill="1" applyBorder="1" applyAlignment="1">
      <alignment horizontal="center"/>
    </xf>
    <xf numFmtId="2" fontId="6" fillId="8" borderId="12" xfId="0" applyNumberFormat="1" applyFont="1" applyFill="1" applyBorder="1" applyAlignment="1">
      <alignment horizontal="center"/>
    </xf>
    <xf numFmtId="2" fontId="6" fillId="8" borderId="14" xfId="0" applyNumberFormat="1" applyFont="1" applyFill="1" applyBorder="1" applyAlignment="1">
      <alignment horizontal="center"/>
    </xf>
    <xf numFmtId="2" fontId="18" fillId="8" borderId="2" xfId="0" applyNumberFormat="1" applyFont="1" applyFill="1" applyBorder="1" applyAlignment="1">
      <alignment horizontal="center"/>
    </xf>
    <xf numFmtId="0" fontId="0" fillId="0" borderId="12" xfId="0" applyFont="1" applyFill="1" applyBorder="1" applyAlignment="1">
      <alignment horizontal="center"/>
    </xf>
    <xf numFmtId="164" fontId="0" fillId="0" borderId="14" xfId="0" applyNumberFormat="1" applyFont="1" applyFill="1" applyBorder="1" applyAlignment="1">
      <alignment horizontal="center"/>
    </xf>
    <xf numFmtId="1" fontId="0" fillId="0" borderId="14" xfId="0" applyNumberFormat="1" applyFont="1" applyFill="1" applyBorder="1" applyAlignment="1">
      <alignment horizontal="center"/>
    </xf>
    <xf numFmtId="2" fontId="0" fillId="0" borderId="0" xfId="0" applyNumberFormat="1" applyFont="1" applyFill="1"/>
    <xf numFmtId="0" fontId="0" fillId="0" borderId="2" xfId="0" applyFont="1" applyFill="1" applyBorder="1" applyAlignment="1">
      <alignment horizontal="center"/>
    </xf>
    <xf numFmtId="164" fontId="0" fillId="0" borderId="3" xfId="0" applyNumberFormat="1" applyFont="1" applyFill="1" applyBorder="1" applyAlignment="1">
      <alignment horizontal="center"/>
    </xf>
    <xf numFmtId="1" fontId="0" fillId="0" borderId="3" xfId="0" applyNumberFormat="1" applyFont="1" applyFill="1" applyBorder="1" applyAlignment="1">
      <alignment horizontal="center"/>
    </xf>
    <xf numFmtId="0" fontId="0" fillId="0" borderId="11" xfId="0" applyFill="1" applyBorder="1"/>
    <xf numFmtId="0" fontId="0" fillId="0" borderId="4" xfId="0" applyFont="1" applyFill="1" applyBorder="1" applyAlignment="1">
      <alignment horizontal="center"/>
    </xf>
    <xf numFmtId="164" fontId="0" fillId="0" borderId="6" xfId="0" applyNumberFormat="1" applyFont="1" applyFill="1" applyBorder="1" applyAlignment="1">
      <alignment horizontal="center"/>
    </xf>
    <xf numFmtId="1" fontId="0" fillId="0" borderId="6" xfId="0" applyNumberFormat="1" applyFont="1" applyFill="1" applyBorder="1" applyAlignment="1">
      <alignment horizontal="center"/>
    </xf>
    <xf numFmtId="0" fontId="4" fillId="0" borderId="15" xfId="0" applyFont="1" applyFill="1" applyBorder="1"/>
    <xf numFmtId="0" fontId="4" fillId="0" borderId="15" xfId="0" applyFont="1" applyFill="1" applyBorder="1" applyAlignment="1">
      <alignment horizontal="center"/>
    </xf>
    <xf numFmtId="0" fontId="4" fillId="0" borderId="14" xfId="0" applyFont="1" applyFill="1" applyBorder="1" applyAlignment="1">
      <alignment horizontal="center"/>
    </xf>
    <xf numFmtId="0" fontId="0" fillId="0" borderId="15" xfId="0" applyFill="1" applyBorder="1" applyAlignment="1">
      <alignment wrapText="1"/>
    </xf>
    <xf numFmtId="0" fontId="0" fillId="0" borderId="13" xfId="0" applyFill="1" applyBorder="1" applyAlignment="1">
      <alignment horizontal="center" wrapText="1"/>
    </xf>
    <xf numFmtId="2" fontId="0" fillId="0" borderId="13" xfId="0" applyNumberFormat="1" applyFill="1" applyBorder="1" applyAlignment="1">
      <alignment horizontal="center"/>
    </xf>
    <xf numFmtId="164" fontId="0" fillId="0" borderId="15" xfId="0" applyNumberFormat="1" applyFill="1" applyBorder="1" applyAlignment="1">
      <alignment horizontal="center" wrapText="1"/>
    </xf>
    <xf numFmtId="164" fontId="0" fillId="0" borderId="14" xfId="0" applyNumberFormat="1" applyFill="1" applyBorder="1" applyAlignment="1">
      <alignment horizontal="center" wrapText="1"/>
    </xf>
    <xf numFmtId="0" fontId="0" fillId="0" borderId="10" xfId="0" applyFill="1" applyBorder="1" applyAlignment="1">
      <alignment wrapText="1"/>
    </xf>
    <xf numFmtId="0" fontId="0" fillId="0" borderId="0" xfId="0" applyFill="1" applyBorder="1" applyAlignment="1">
      <alignment horizontal="center" wrapText="1"/>
    </xf>
    <xf numFmtId="2" fontId="0" fillId="0" borderId="0" xfId="0" applyNumberFormat="1" applyFill="1" applyBorder="1" applyAlignment="1">
      <alignment horizontal="center"/>
    </xf>
    <xf numFmtId="164" fontId="0" fillId="0" borderId="10" xfId="0" applyNumberFormat="1" applyFill="1" applyBorder="1" applyAlignment="1">
      <alignment horizontal="center" wrapText="1"/>
    </xf>
    <xf numFmtId="164" fontId="0" fillId="0" borderId="3" xfId="0" applyNumberFormat="1" applyFill="1" applyBorder="1" applyAlignment="1">
      <alignment horizontal="center" wrapText="1"/>
    </xf>
    <xf numFmtId="2" fontId="0" fillId="0" borderId="0" xfId="0" applyNumberFormat="1" applyFill="1" applyBorder="1" applyAlignment="1">
      <alignment horizontal="center" wrapText="1"/>
    </xf>
    <xf numFmtId="0" fontId="0" fillId="0" borderId="11" xfId="0" applyFill="1" applyBorder="1" applyAlignment="1">
      <alignment wrapText="1"/>
    </xf>
    <xf numFmtId="0" fontId="0" fillId="0" borderId="5" xfId="0" applyFill="1" applyBorder="1" applyAlignment="1">
      <alignment horizontal="center" wrapText="1"/>
    </xf>
    <xf numFmtId="2" fontId="0" fillId="0" borderId="5" xfId="0" applyNumberFormat="1" applyFill="1" applyBorder="1" applyAlignment="1">
      <alignment horizontal="center"/>
    </xf>
    <xf numFmtId="164" fontId="0" fillId="0" borderId="11" xfId="0" applyNumberFormat="1" applyFill="1" applyBorder="1" applyAlignment="1">
      <alignment horizontal="center" wrapText="1"/>
    </xf>
    <xf numFmtId="164" fontId="0" fillId="0" borderId="6" xfId="0" applyNumberFormat="1" applyFill="1" applyBorder="1" applyAlignment="1">
      <alignment horizontal="center" wrapText="1"/>
    </xf>
    <xf numFmtId="0" fontId="0" fillId="0" borderId="0" xfId="0" applyFill="1" applyAlignment="1">
      <alignment wrapText="1"/>
    </xf>
    <xf numFmtId="2" fontId="0" fillId="0" borderId="13" xfId="0" applyNumberFormat="1" applyFill="1" applyBorder="1" applyAlignment="1">
      <alignment horizontal="center" wrapText="1"/>
    </xf>
    <xf numFmtId="2" fontId="0" fillId="0" borderId="5" xfId="0" applyNumberFormat="1" applyFill="1" applyBorder="1" applyAlignment="1">
      <alignment horizontal="center" wrapText="1"/>
    </xf>
    <xf numFmtId="0" fontId="11" fillId="4" borderId="39" xfId="0" applyFont="1" applyFill="1" applyBorder="1" applyAlignment="1">
      <alignment vertical="center"/>
    </xf>
    <xf numFmtId="0" fontId="37" fillId="4" borderId="40" xfId="0" applyFont="1" applyFill="1" applyBorder="1" applyAlignment="1">
      <alignment vertical="center"/>
    </xf>
    <xf numFmtId="0" fontId="0" fillId="4" borderId="19" xfId="0" applyFill="1" applyBorder="1" applyAlignment="1">
      <alignment vertical="center"/>
    </xf>
    <xf numFmtId="0" fontId="11" fillId="2" borderId="17" xfId="0" applyFont="1" applyFill="1" applyBorder="1" applyAlignment="1">
      <alignment horizontal="left" vertical="center" wrapText="1"/>
    </xf>
    <xf numFmtId="0" fontId="11" fillId="2" borderId="28" xfId="0" applyFont="1" applyFill="1" applyBorder="1" applyAlignment="1">
      <alignment horizontal="left" vertical="center" wrapText="1"/>
    </xf>
    <xf numFmtId="0" fontId="27" fillId="2" borderId="17" xfId="0" applyFont="1" applyFill="1" applyBorder="1" applyAlignment="1">
      <alignment horizontal="left" vertical="center" wrapText="1"/>
    </xf>
    <xf numFmtId="0" fontId="27" fillId="2" borderId="28" xfId="0" applyFont="1" applyFill="1" applyBorder="1" applyAlignment="1">
      <alignment horizontal="left" vertical="center" wrapText="1"/>
    </xf>
    <xf numFmtId="0" fontId="31" fillId="2" borderId="45" xfId="1" applyFont="1" applyFill="1" applyBorder="1" applyAlignment="1" applyProtection="1">
      <alignment horizontal="left" vertical="center"/>
    </xf>
    <xf numFmtId="0" fontId="0" fillId="0" borderId="0" xfId="0" applyAlignment="1">
      <alignment horizontal="left" vertical="center"/>
    </xf>
    <xf numFmtId="0" fontId="65" fillId="2" borderId="45" xfId="1" applyFont="1" applyFill="1" applyBorder="1" applyAlignment="1" applyProtection="1">
      <alignment horizontal="left" vertical="center"/>
    </xf>
    <xf numFmtId="0" fontId="62" fillId="5" borderId="41" xfId="0" applyFont="1" applyFill="1" applyBorder="1" applyAlignment="1"/>
    <xf numFmtId="0" fontId="39" fillId="0" borderId="24" xfId="0" applyFont="1" applyBorder="1" applyAlignment="1"/>
    <xf numFmtId="165" fontId="62" fillId="5" borderId="42" xfId="0" applyNumberFormat="1" applyFont="1" applyFill="1" applyBorder="1" applyAlignment="1">
      <alignment horizontal="right"/>
    </xf>
    <xf numFmtId="0" fontId="39" fillId="0" borderId="25" xfId="0" applyFont="1" applyBorder="1" applyAlignment="1">
      <alignment horizontal="right"/>
    </xf>
    <xf numFmtId="0" fontId="62" fillId="7" borderId="43" xfId="0" applyFont="1" applyFill="1" applyBorder="1" applyAlignment="1"/>
    <xf numFmtId="0" fontId="64" fillId="0" borderId="37" xfId="0" applyFont="1" applyBorder="1" applyAlignment="1"/>
    <xf numFmtId="165" fontId="62" fillId="7" borderId="44" xfId="0" applyNumberFormat="1" applyFont="1" applyFill="1" applyBorder="1" applyAlignment="1"/>
    <xf numFmtId="0" fontId="64" fillId="0" borderId="38" xfId="0" applyFont="1" applyBorder="1" applyAlignment="1"/>
    <xf numFmtId="0" fontId="14" fillId="0" borderId="15" xfId="0" applyFont="1" applyBorder="1" applyAlignment="1">
      <alignment horizontal="center" wrapText="1"/>
    </xf>
    <xf numFmtId="0" fontId="0" fillId="0" borderId="11" xfId="0" applyBorder="1" applyAlignment="1">
      <alignment horizontal="center" wrapText="1"/>
    </xf>
    <xf numFmtId="0" fontId="4" fillId="8" borderId="15" xfId="0" applyFont="1" applyFill="1" applyBorder="1" applyAlignment="1">
      <alignment horizontal="left" vertical="center"/>
    </xf>
    <xf numFmtId="0" fontId="0" fillId="8" borderId="11" xfId="0" applyFill="1" applyBorder="1" applyAlignment="1">
      <alignment horizontal="left" vertical="center"/>
    </xf>
    <xf numFmtId="0" fontId="14" fillId="8" borderId="13" xfId="0" applyFont="1" applyFill="1" applyBorder="1" applyAlignment="1">
      <alignment horizontal="center" vertical="center"/>
    </xf>
    <xf numFmtId="0" fontId="0" fillId="8" borderId="5" xfId="0" applyFill="1" applyBorder="1" applyAlignment="1">
      <alignment horizontal="center" vertical="center"/>
    </xf>
    <xf numFmtId="0" fontId="14" fillId="8" borderId="14" xfId="0" applyFont="1" applyFill="1" applyBorder="1" applyAlignment="1">
      <alignment horizontal="center" vertical="center" wrapText="1"/>
    </xf>
    <xf numFmtId="0" fontId="0" fillId="8" borderId="6" xfId="0" applyFill="1" applyBorder="1" applyAlignment="1">
      <alignment horizontal="center" vertical="center" wrapText="1"/>
    </xf>
    <xf numFmtId="0" fontId="14" fillId="8" borderId="15" xfId="0" applyFont="1" applyFill="1" applyBorder="1" applyAlignment="1">
      <alignment horizontal="center" vertical="center" wrapText="1"/>
    </xf>
    <xf numFmtId="0" fontId="0" fillId="8" borderId="11" xfId="0" applyFill="1" applyBorder="1" applyAlignment="1">
      <alignment horizontal="center" vertical="center" wrapText="1"/>
    </xf>
    <xf numFmtId="0" fontId="38" fillId="5" borderId="12" xfId="0" applyFont="1" applyFill="1" applyBorder="1" applyAlignment="1">
      <alignment horizontal="center"/>
    </xf>
    <xf numFmtId="0" fontId="39" fillId="5" borderId="14" xfId="0" applyFont="1" applyFill="1" applyBorder="1" applyAlignment="1">
      <alignment horizontal="center"/>
    </xf>
    <xf numFmtId="0" fontId="14" fillId="6" borderId="15" xfId="0" applyFont="1" applyFill="1" applyBorder="1" applyAlignment="1">
      <alignment horizontal="center" vertical="center"/>
    </xf>
    <xf numFmtId="0" fontId="0" fillId="6" borderId="11" xfId="0" applyFill="1" applyBorder="1" applyAlignment="1">
      <alignment horizontal="center" vertical="center"/>
    </xf>
    <xf numFmtId="0" fontId="0" fillId="0" borderId="10" xfId="0" applyFont="1" applyFill="1" applyBorder="1" applyAlignment="1"/>
    <xf numFmtId="0" fontId="0" fillId="0" borderId="10" xfId="0" applyBorder="1" applyAlignment="1"/>
    <xf numFmtId="0" fontId="38" fillId="7" borderId="12" xfId="0" applyFont="1" applyFill="1" applyBorder="1" applyAlignment="1">
      <alignment horizontal="center"/>
    </xf>
    <xf numFmtId="0" fontId="39" fillId="7" borderId="14" xfId="0" applyFont="1" applyFill="1" applyBorder="1" applyAlignment="1">
      <alignment horizontal="center"/>
    </xf>
    <xf numFmtId="0" fontId="43" fillId="0" borderId="2" xfId="0" applyFont="1" applyFill="1" applyBorder="1" applyAlignment="1">
      <alignment horizontal="center" vertical="center"/>
    </xf>
    <xf numFmtId="0" fontId="40" fillId="0" borderId="2" xfId="0" applyFont="1" applyBorder="1" applyAlignment="1">
      <alignment vertical="center"/>
    </xf>
    <xf numFmtId="0" fontId="0" fillId="0" borderId="3" xfId="0" applyFont="1" applyFill="1" applyBorder="1" applyAlignment="1"/>
  </cellXfs>
  <cellStyles count="2">
    <cellStyle name="Hyperlink" xfId="1" builtinId="8"/>
    <cellStyle name="Standard" xfId="0" builtinId="0"/>
  </cellStyles>
  <dxfs count="0"/>
  <tableStyles count="0" defaultTableStyle="TableStyleMedium9"/>
  <colors>
    <mruColors>
      <color rgb="FF99CC00"/>
      <color rgb="FF3399FF"/>
      <color rgb="FF3366FF"/>
      <color rgb="FFFFFFCC"/>
      <color rgb="FFF3F3F3"/>
      <color rgb="FFCCECFF"/>
      <color rgb="FFC0C0C0"/>
      <color rgb="FF084D8B"/>
      <color rgb="FFCC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de-DE">
                <a:solidFill>
                  <a:srgbClr val="3399FF"/>
                </a:solidFill>
              </a:defRPr>
            </a:pPr>
            <a:r>
              <a:rPr lang="en-US" sz="1600">
                <a:solidFill>
                  <a:srgbClr val="3399FF"/>
                </a:solidFill>
              </a:rPr>
              <a:t>logarithmic fit calibration</a:t>
            </a:r>
          </a:p>
        </c:rich>
      </c:tx>
      <c:layout>
        <c:manualLayout>
          <c:xMode val="edge"/>
          <c:yMode val="edge"/>
          <c:x val="0.30521514400379302"/>
          <c:y val="1.4137283459737001E-2"/>
        </c:manualLayout>
      </c:layout>
      <c:overlay val="1"/>
    </c:title>
    <c:autoTitleDeleted val="0"/>
    <c:plotArea>
      <c:layout>
        <c:manualLayout>
          <c:layoutTarget val="inner"/>
          <c:xMode val="edge"/>
          <c:yMode val="edge"/>
          <c:x val="0.183533292747185"/>
          <c:y val="8.03096600471222E-2"/>
          <c:w val="0.74983367162460501"/>
          <c:h val="0.73489463568388802"/>
        </c:manualLayout>
      </c:layout>
      <c:scatterChart>
        <c:scatterStyle val="lineMarker"/>
        <c:varyColors val="0"/>
        <c:ser>
          <c:idx val="0"/>
          <c:order val="0"/>
          <c:tx>
            <c:v>calibrants</c:v>
          </c:tx>
          <c:spPr>
            <a:ln w="28575">
              <a:noFill/>
            </a:ln>
          </c:spPr>
          <c:marker>
            <c:spPr>
              <a:solidFill>
                <a:srgbClr val="3399FF"/>
              </a:solidFill>
              <a:ln>
                <a:noFill/>
              </a:ln>
            </c:spPr>
          </c:marker>
          <c:trendline>
            <c:spPr>
              <a:ln>
                <a:solidFill>
                  <a:schemeClr val="tx1">
                    <a:lumMod val="50000"/>
                    <a:lumOff val="50000"/>
                  </a:schemeClr>
                </a:solidFill>
              </a:ln>
            </c:spPr>
            <c:trendlineType val="linear"/>
            <c:dispRSqr val="0"/>
            <c:dispEq val="0"/>
          </c:trendline>
          <c:xVal>
            <c:numRef>
              <c:f>CALIBRATION!$Y$9:$Y$42</c:f>
              <c:numCache>
                <c:formatCode>0.00</c:formatCode>
                <c:ptCount val="3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numCache>
            </c:numRef>
          </c:xVal>
          <c:yVal>
            <c:numRef>
              <c:f>CALIBRATION!$Z$9:$Z$42</c:f>
              <c:numCache>
                <c:formatCode>0.00</c:formatCode>
                <c:ptCount val="3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numCache>
            </c:numRef>
          </c:yVal>
          <c:smooth val="0"/>
        </c:ser>
        <c:dLbls>
          <c:showLegendKey val="0"/>
          <c:showVal val="0"/>
          <c:showCatName val="0"/>
          <c:showSerName val="0"/>
          <c:showPercent val="0"/>
          <c:showBubbleSize val="0"/>
        </c:dLbls>
        <c:axId val="120975744"/>
        <c:axId val="120977664"/>
      </c:scatterChart>
      <c:valAx>
        <c:axId val="120975744"/>
        <c:scaling>
          <c:orientation val="minMax"/>
        </c:scaling>
        <c:delete val="0"/>
        <c:axPos val="b"/>
        <c:title>
          <c:tx>
            <c:rich>
              <a:bodyPr/>
              <a:lstStyle/>
              <a:p>
                <a:pPr>
                  <a:defRPr lang="de-DE"/>
                </a:pPr>
                <a:r>
                  <a:rPr lang="en-US"/>
                  <a:t>ln (dt')</a:t>
                </a:r>
              </a:p>
            </c:rich>
          </c:tx>
          <c:layout/>
          <c:overlay val="0"/>
        </c:title>
        <c:numFmt formatCode="0.00" sourceLinked="1"/>
        <c:majorTickMark val="out"/>
        <c:minorTickMark val="none"/>
        <c:tickLblPos val="nextTo"/>
        <c:txPr>
          <a:bodyPr/>
          <a:lstStyle/>
          <a:p>
            <a:pPr>
              <a:defRPr lang="de-DE"/>
            </a:pPr>
            <a:endParaRPr lang="de-DE"/>
          </a:p>
        </c:txPr>
        <c:crossAx val="120977664"/>
        <c:crosses val="autoZero"/>
        <c:crossBetween val="midCat"/>
      </c:valAx>
      <c:valAx>
        <c:axId val="120977664"/>
        <c:scaling>
          <c:orientation val="minMax"/>
        </c:scaling>
        <c:delete val="0"/>
        <c:axPos val="l"/>
        <c:title>
          <c:tx>
            <c:rich>
              <a:bodyPr rot="-5400000" vert="horz"/>
              <a:lstStyle/>
              <a:p>
                <a:pPr>
                  <a:defRPr lang="de-DE" sz="1000" b="1"/>
                </a:pPr>
                <a:r>
                  <a:rPr lang="en-US" sz="1000" b="1"/>
                  <a:t>ln (CCS')</a:t>
                </a:r>
              </a:p>
            </c:rich>
          </c:tx>
          <c:layout>
            <c:manualLayout>
              <c:xMode val="edge"/>
              <c:yMode val="edge"/>
              <c:x val="3.2988578953912398E-2"/>
              <c:y val="0.36793678455600398"/>
            </c:manualLayout>
          </c:layout>
          <c:overlay val="0"/>
        </c:title>
        <c:numFmt formatCode="0.00" sourceLinked="1"/>
        <c:majorTickMark val="out"/>
        <c:minorTickMark val="none"/>
        <c:tickLblPos val="nextTo"/>
        <c:txPr>
          <a:bodyPr/>
          <a:lstStyle/>
          <a:p>
            <a:pPr>
              <a:defRPr lang="de-DE"/>
            </a:pPr>
            <a:endParaRPr lang="de-DE"/>
          </a:p>
        </c:txPr>
        <c:crossAx val="120975744"/>
        <c:crosses val="autoZero"/>
        <c:crossBetween val="midCat"/>
      </c:valAx>
    </c:plotArea>
    <c:plotVisOnly val="1"/>
    <c:dispBlanksAs val="span"/>
    <c:showDLblsOverMax val="0"/>
  </c:chart>
  <c:spPr>
    <a:ln w="25400">
      <a:solidFill>
        <a:srgbClr val="3399FF"/>
      </a:solidFill>
    </a:ln>
  </c:spPr>
  <c:printSettings>
    <c:headerFooter/>
    <c:pageMargins b="0.78740157499999996" l="0.70000000000000095" r="0.70000000000000095"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de-DE">
                <a:solidFill>
                  <a:srgbClr val="99CC00"/>
                </a:solidFill>
              </a:defRPr>
            </a:pPr>
            <a:r>
              <a:rPr lang="en-US" sz="1600">
                <a:solidFill>
                  <a:srgbClr val="99CC00"/>
                </a:solidFill>
              </a:rPr>
              <a:t>linear fit calibration</a:t>
            </a:r>
          </a:p>
        </c:rich>
      </c:tx>
      <c:layout>
        <c:manualLayout>
          <c:xMode val="edge"/>
          <c:yMode val="edge"/>
          <c:x val="0.35268638258087298"/>
          <c:y val="3.0982055750277699E-2"/>
        </c:manualLayout>
      </c:layout>
      <c:overlay val="1"/>
    </c:title>
    <c:autoTitleDeleted val="0"/>
    <c:plotArea>
      <c:layout>
        <c:manualLayout>
          <c:layoutTarget val="inner"/>
          <c:xMode val="edge"/>
          <c:yMode val="edge"/>
          <c:x val="0.17541218376612699"/>
          <c:y val="0.135828533745084"/>
          <c:w val="0.73708277120264598"/>
          <c:h val="0.70611404407663503"/>
        </c:manualLayout>
      </c:layout>
      <c:scatterChart>
        <c:scatterStyle val="lineMarker"/>
        <c:varyColors val="0"/>
        <c:ser>
          <c:idx val="0"/>
          <c:order val="0"/>
          <c:spPr>
            <a:ln w="28575">
              <a:noFill/>
            </a:ln>
          </c:spPr>
          <c:marker>
            <c:spPr>
              <a:solidFill>
                <a:schemeClr val="accent3"/>
              </a:solidFill>
              <a:ln>
                <a:noFill/>
              </a:ln>
            </c:spPr>
          </c:marker>
          <c:trendline>
            <c:spPr>
              <a:ln>
                <a:solidFill>
                  <a:schemeClr val="tx1">
                    <a:lumMod val="75000"/>
                    <a:lumOff val="25000"/>
                  </a:schemeClr>
                </a:solidFill>
              </a:ln>
            </c:spPr>
            <c:trendlineType val="linear"/>
            <c:dispRSqr val="0"/>
            <c:dispEq val="0"/>
          </c:trendline>
          <c:xVal>
            <c:numRef>
              <c:f>CALIBRATION!$AA$9:$AA$42</c:f>
              <c:numCache>
                <c:formatCode>0.00</c:formatCode>
                <c:ptCount val="3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numCache>
            </c:numRef>
          </c:xVal>
          <c:yVal>
            <c:numRef>
              <c:f>CALIBRATION!$AB$9:$AB$42</c:f>
              <c:numCache>
                <c:formatCode>0.00</c:formatCode>
                <c:ptCount val="3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numCache>
            </c:numRef>
          </c:yVal>
          <c:smooth val="0"/>
        </c:ser>
        <c:dLbls>
          <c:showLegendKey val="0"/>
          <c:showVal val="0"/>
          <c:showCatName val="0"/>
          <c:showSerName val="0"/>
          <c:showPercent val="0"/>
          <c:showBubbleSize val="0"/>
        </c:dLbls>
        <c:axId val="118533120"/>
        <c:axId val="118543488"/>
      </c:scatterChart>
      <c:valAx>
        <c:axId val="118533120"/>
        <c:scaling>
          <c:orientation val="minMax"/>
        </c:scaling>
        <c:delete val="0"/>
        <c:axPos val="b"/>
        <c:title>
          <c:tx>
            <c:rich>
              <a:bodyPr/>
              <a:lstStyle/>
              <a:p>
                <a:pPr>
                  <a:defRPr lang="de-DE"/>
                </a:pPr>
                <a:r>
                  <a:rPr lang="en-US"/>
                  <a:t>dt'</a:t>
                </a:r>
              </a:p>
            </c:rich>
          </c:tx>
          <c:layout/>
          <c:overlay val="0"/>
        </c:title>
        <c:numFmt formatCode="0.00" sourceLinked="1"/>
        <c:majorTickMark val="out"/>
        <c:minorTickMark val="none"/>
        <c:tickLblPos val="nextTo"/>
        <c:txPr>
          <a:bodyPr/>
          <a:lstStyle/>
          <a:p>
            <a:pPr>
              <a:defRPr lang="de-DE"/>
            </a:pPr>
            <a:endParaRPr lang="de-DE"/>
          </a:p>
        </c:txPr>
        <c:crossAx val="118543488"/>
        <c:crosses val="autoZero"/>
        <c:crossBetween val="midCat"/>
      </c:valAx>
      <c:valAx>
        <c:axId val="118543488"/>
        <c:scaling>
          <c:orientation val="minMax"/>
        </c:scaling>
        <c:delete val="0"/>
        <c:axPos val="l"/>
        <c:title>
          <c:tx>
            <c:rich>
              <a:bodyPr rot="-5400000" vert="horz"/>
              <a:lstStyle/>
              <a:p>
                <a:pPr>
                  <a:defRPr lang="de-DE" b="1"/>
                </a:pPr>
                <a:r>
                  <a:rPr lang="en-US" b="1"/>
                  <a:t>CCS'</a:t>
                </a:r>
              </a:p>
            </c:rich>
          </c:tx>
          <c:layout/>
          <c:overlay val="0"/>
        </c:title>
        <c:numFmt formatCode="0" sourceLinked="0"/>
        <c:majorTickMark val="out"/>
        <c:minorTickMark val="none"/>
        <c:tickLblPos val="nextTo"/>
        <c:txPr>
          <a:bodyPr/>
          <a:lstStyle/>
          <a:p>
            <a:pPr>
              <a:defRPr lang="de-DE"/>
            </a:pPr>
            <a:endParaRPr lang="de-DE"/>
          </a:p>
        </c:txPr>
        <c:crossAx val="118533120"/>
        <c:crosses val="autoZero"/>
        <c:crossBetween val="midCat"/>
      </c:valAx>
    </c:plotArea>
    <c:plotVisOnly val="1"/>
    <c:dispBlanksAs val="gap"/>
    <c:showDLblsOverMax val="0"/>
  </c:chart>
  <c:spPr>
    <a:ln w="25400">
      <a:solidFill>
        <a:srgbClr val="99CC00"/>
      </a:solidFill>
    </a:ln>
  </c:spPr>
  <c:printSettings>
    <c:headerFooter/>
    <c:pageMargins b="0.78740157499999996" l="0.70000000000000095" r="0.70000000000000095"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214311</xdr:colOff>
      <xdr:row>10</xdr:row>
      <xdr:rowOff>119063</xdr:rowOff>
    </xdr:from>
    <xdr:to>
      <xdr:col>21</xdr:col>
      <xdr:colOff>690563</xdr:colOff>
      <xdr:row>26</xdr:row>
      <xdr:rowOff>59533</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202405</xdr:colOff>
      <xdr:row>26</xdr:row>
      <xdr:rowOff>178594</xdr:rowOff>
    </xdr:from>
    <xdr:to>
      <xdr:col>21</xdr:col>
      <xdr:colOff>714372</xdr:colOff>
      <xdr:row>42</xdr:row>
      <xdr:rowOff>119064</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queryTables/queryTable1.xml><?xml version="1.0" encoding="utf-8"?>
<queryTable xmlns="http://schemas.openxmlformats.org/spreadsheetml/2006/main" name="test"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x.doi.org/10.1021/ac3014498" TargetMode="External"/><Relationship Id="rId13" Type="http://schemas.openxmlformats.org/officeDocument/2006/relationships/hyperlink" Target="http://dx.doi.org/10.1021/ac5028353" TargetMode="External"/><Relationship Id="rId3" Type="http://schemas.openxmlformats.org/officeDocument/2006/relationships/hyperlink" Target="http://dx.doi.org/10.1021/ac202625t" TargetMode="External"/><Relationship Id="rId7" Type="http://schemas.openxmlformats.org/officeDocument/2006/relationships/hyperlink" Target="http://dx.doi.org/10.1021/ac1022953" TargetMode="External"/><Relationship Id="rId12" Type="http://schemas.openxmlformats.org/officeDocument/2006/relationships/hyperlink" Target="http://dx.doi.org/10.1021/ac400403d" TargetMode="External"/><Relationship Id="rId2" Type="http://schemas.openxmlformats.org/officeDocument/2006/relationships/hyperlink" Target="http://www.vanderbilt.edu/AnS/Chemistry/groups/mcleanlab/ccs.html" TargetMode="External"/><Relationship Id="rId1" Type="http://schemas.openxmlformats.org/officeDocument/2006/relationships/hyperlink" Target="http://www.indiana.edu/~clemmer/Research/Cross%20Section%20Database/cs_database.php" TargetMode="External"/><Relationship Id="rId6" Type="http://schemas.openxmlformats.org/officeDocument/2006/relationships/hyperlink" Target="http://dx.doi.org/10.1021/ac1022953" TargetMode="External"/><Relationship Id="rId11" Type="http://schemas.openxmlformats.org/officeDocument/2006/relationships/hyperlink" Target="http://dx.doi.org/10.1038/nprot.2008.78" TargetMode="External"/><Relationship Id="rId5" Type="http://schemas.openxmlformats.org/officeDocument/2006/relationships/hyperlink" Target="http://dx.doi.org/10.1021/ac3014498" TargetMode="External"/><Relationship Id="rId10" Type="http://schemas.openxmlformats.org/officeDocument/2006/relationships/hyperlink" Target="http://dx.doi.org/10.1021/ac1022953" TargetMode="External"/><Relationship Id="rId4" Type="http://schemas.openxmlformats.org/officeDocument/2006/relationships/hyperlink" Target="http://dx.doi.org/10.1021/ja209786t" TargetMode="External"/><Relationship Id="rId9" Type="http://schemas.openxmlformats.org/officeDocument/2006/relationships/hyperlink" Target="http://dx.doi.org/10.1021/ac801916h" TargetMode="External"/><Relationship Id="rId1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abSelected="1" zoomScale="90" zoomScaleNormal="90" workbookViewId="0"/>
  </sheetViews>
  <sheetFormatPr baseColWidth="10" defaultColWidth="10.85546875" defaultRowHeight="15.75" x14ac:dyDescent="0.25"/>
  <cols>
    <col min="1" max="1" width="24.7109375" style="141" customWidth="1"/>
    <col min="2" max="2" width="154.42578125" style="141" customWidth="1"/>
    <col min="3" max="3" width="0.42578125" style="419" customWidth="1"/>
    <col min="4" max="4" width="10.85546875" style="141"/>
    <col min="5" max="5" width="14.42578125" style="141" customWidth="1"/>
    <col min="6" max="16384" width="10.85546875" style="141"/>
  </cols>
  <sheetData>
    <row r="1" spans="1:4" ht="26.25" x14ac:dyDescent="0.25">
      <c r="A1" s="149" t="s">
        <v>100</v>
      </c>
      <c r="B1" s="151"/>
      <c r="C1" s="159"/>
      <c r="D1" s="148"/>
    </row>
    <row r="2" spans="1:4" ht="3" customHeight="1" x14ac:dyDescent="0.25">
      <c r="A2" s="146"/>
      <c r="B2" s="147"/>
      <c r="C2" s="159"/>
      <c r="D2" s="148"/>
    </row>
    <row r="3" spans="1:4" ht="22.5" customHeight="1" x14ac:dyDescent="0.25">
      <c r="A3" s="527" t="s">
        <v>276</v>
      </c>
      <c r="B3" s="528"/>
      <c r="C3" s="159"/>
      <c r="D3" s="148"/>
    </row>
    <row r="4" spans="1:4" ht="22.5" customHeight="1" x14ac:dyDescent="0.25">
      <c r="A4" s="529" t="s">
        <v>277</v>
      </c>
      <c r="B4" s="530"/>
      <c r="C4" s="159"/>
      <c r="D4" s="148"/>
    </row>
    <row r="5" spans="1:4" ht="23.1" customHeight="1" x14ac:dyDescent="0.25">
      <c r="A5" s="141" t="s">
        <v>374</v>
      </c>
      <c r="C5" s="159"/>
      <c r="D5" s="148"/>
    </row>
    <row r="6" spans="1:4" s="143" customFormat="1" ht="3" customHeight="1" x14ac:dyDescent="0.25">
      <c r="A6" s="195"/>
      <c r="B6" s="194"/>
      <c r="C6" s="160"/>
      <c r="D6" s="156"/>
    </row>
    <row r="7" spans="1:4" ht="28.5" customHeight="1" x14ac:dyDescent="0.25">
      <c r="A7" s="150" t="s">
        <v>264</v>
      </c>
      <c r="B7" s="152"/>
      <c r="C7" s="159"/>
      <c r="D7" s="148"/>
    </row>
    <row r="8" spans="1:4" ht="23.1" customHeight="1" x14ac:dyDescent="0.25">
      <c r="A8" s="144" t="s">
        <v>1</v>
      </c>
      <c r="B8" s="241" t="s">
        <v>9</v>
      </c>
      <c r="C8" s="159"/>
      <c r="D8" s="148"/>
    </row>
    <row r="9" spans="1:4" ht="23.1" customHeight="1" x14ac:dyDescent="0.25">
      <c r="A9" s="415"/>
      <c r="B9" s="240" t="s">
        <v>10</v>
      </c>
      <c r="C9" s="159"/>
      <c r="D9" s="148"/>
    </row>
    <row r="10" spans="1:4" ht="22.5" customHeight="1" x14ac:dyDescent="0.25">
      <c r="A10" s="145" t="s">
        <v>2</v>
      </c>
      <c r="B10" s="241" t="s">
        <v>13</v>
      </c>
      <c r="C10" s="141"/>
    </row>
    <row r="11" spans="1:4" ht="4.5" customHeight="1" x14ac:dyDescent="0.25">
      <c r="A11" s="525"/>
      <c r="B11" s="526"/>
      <c r="C11" s="141"/>
    </row>
    <row r="12" spans="1:4" ht="23.1" customHeight="1" x14ac:dyDescent="0.25">
      <c r="A12" s="191" t="s">
        <v>33</v>
      </c>
      <c r="B12" s="153"/>
      <c r="C12" s="159"/>
      <c r="D12" s="148"/>
    </row>
    <row r="13" spans="1:4" s="142" customFormat="1" ht="23.1" customHeight="1" x14ac:dyDescent="0.25">
      <c r="A13" s="193" t="s">
        <v>39</v>
      </c>
      <c r="B13" s="240" t="s">
        <v>10</v>
      </c>
      <c r="C13" s="159"/>
      <c r="D13" s="148"/>
    </row>
    <row r="14" spans="1:4" ht="23.1" customHeight="1" x14ac:dyDescent="0.25">
      <c r="A14" s="193" t="s">
        <v>38</v>
      </c>
      <c r="B14" s="240" t="s">
        <v>10</v>
      </c>
      <c r="C14" s="159"/>
      <c r="D14" s="148"/>
    </row>
    <row r="15" spans="1:4" ht="23.1" customHeight="1" x14ac:dyDescent="0.25">
      <c r="A15" s="193" t="s">
        <v>37</v>
      </c>
      <c r="B15" s="240" t="s">
        <v>8</v>
      </c>
      <c r="C15" s="159"/>
      <c r="D15" s="148"/>
    </row>
    <row r="16" spans="1:4" ht="23.1" customHeight="1" x14ac:dyDescent="0.25">
      <c r="A16" s="193" t="s">
        <v>36</v>
      </c>
      <c r="B16" s="240" t="s">
        <v>8</v>
      </c>
      <c r="C16" s="159"/>
      <c r="D16" s="148"/>
    </row>
    <row r="17" spans="1:4" ht="23.1" customHeight="1" x14ac:dyDescent="0.25">
      <c r="A17" s="193" t="s">
        <v>371</v>
      </c>
      <c r="B17" s="245" t="s">
        <v>288</v>
      </c>
      <c r="C17" s="159"/>
      <c r="D17" s="148"/>
    </row>
    <row r="18" spans="1:4" ht="23.1" customHeight="1" x14ac:dyDescent="0.25">
      <c r="A18" s="193"/>
      <c r="B18" s="245" t="s">
        <v>289</v>
      </c>
      <c r="C18" s="159"/>
      <c r="D18" s="148"/>
    </row>
    <row r="19" spans="1:4" ht="23.1" customHeight="1" x14ac:dyDescent="0.25">
      <c r="A19" s="193" t="s">
        <v>35</v>
      </c>
      <c r="B19" s="240" t="s">
        <v>11</v>
      </c>
      <c r="C19" s="159"/>
      <c r="D19" s="148"/>
    </row>
    <row r="20" spans="1:4" ht="23.1" customHeight="1" x14ac:dyDescent="0.25">
      <c r="A20" s="193" t="s">
        <v>34</v>
      </c>
      <c r="B20" s="240" t="s">
        <v>12</v>
      </c>
      <c r="C20" s="159"/>
      <c r="D20" s="148"/>
    </row>
    <row r="21" spans="1:4" x14ac:dyDescent="0.25">
      <c r="A21" s="192"/>
      <c r="B21" s="154"/>
      <c r="C21" s="161"/>
      <c r="D21" s="157"/>
    </row>
    <row r="22" spans="1:4" x14ac:dyDescent="0.25">
      <c r="A22" s="74" t="s">
        <v>40</v>
      </c>
      <c r="B22" s="153"/>
      <c r="C22" s="159"/>
      <c r="D22" s="148"/>
    </row>
    <row r="23" spans="1:4" s="416" customFormat="1" x14ac:dyDescent="0.25">
      <c r="A23" s="73" t="s">
        <v>32</v>
      </c>
      <c r="B23" s="153"/>
      <c r="C23" s="159"/>
      <c r="D23" s="148"/>
    </row>
    <row r="24" spans="1:4" x14ac:dyDescent="0.25">
      <c r="A24" s="531" t="s">
        <v>41</v>
      </c>
      <c r="B24" s="532"/>
      <c r="C24" s="159"/>
      <c r="D24" s="148"/>
    </row>
    <row r="25" spans="1:4" x14ac:dyDescent="0.25">
      <c r="A25" s="75" t="s">
        <v>275</v>
      </c>
      <c r="B25" s="155"/>
      <c r="C25" s="159"/>
      <c r="D25" s="148"/>
    </row>
    <row r="26" spans="1:4" x14ac:dyDescent="0.25">
      <c r="A26" s="533" t="s">
        <v>42</v>
      </c>
      <c r="B26" s="532"/>
      <c r="C26" s="159"/>
      <c r="D26" s="148"/>
    </row>
    <row r="27" spans="1:4" x14ac:dyDescent="0.25">
      <c r="A27" s="417"/>
      <c r="B27" s="418"/>
      <c r="C27" s="159"/>
      <c r="D27" s="148"/>
    </row>
    <row r="28" spans="1:4" x14ac:dyDescent="0.25">
      <c r="A28" s="416" t="s">
        <v>375</v>
      </c>
      <c r="B28" s="158"/>
      <c r="C28" s="159"/>
      <c r="D28" s="148"/>
    </row>
    <row r="29" spans="1:4" ht="3.75" customHeight="1" x14ac:dyDescent="0.25">
      <c r="A29" s="524"/>
      <c r="B29" s="524"/>
      <c r="C29" s="159"/>
      <c r="D29" s="148"/>
    </row>
  </sheetData>
  <mergeCells count="6">
    <mergeCell ref="A29:B29"/>
    <mergeCell ref="A11:B11"/>
    <mergeCell ref="A3:B3"/>
    <mergeCell ref="A4:B4"/>
    <mergeCell ref="A24:B24"/>
    <mergeCell ref="A26:B26"/>
  </mergeCells>
  <phoneticPr fontId="25" type="noConversion"/>
  <hyperlinks>
    <hyperlink ref="A24" r:id="rId1"/>
    <hyperlink ref="A26" r:id="rId2"/>
    <hyperlink ref="B20" r:id="rId3"/>
    <hyperlink ref="B19" r:id="rId4"/>
    <hyperlink ref="B15" r:id="rId5"/>
    <hyperlink ref="B13" r:id="rId6"/>
    <hyperlink ref="B14" r:id="rId7"/>
    <hyperlink ref="B16" r:id="rId8"/>
    <hyperlink ref="B10" r:id="rId9"/>
    <hyperlink ref="B9" r:id="rId10"/>
    <hyperlink ref="B8" r:id="rId11"/>
    <hyperlink ref="B17" r:id="rId12"/>
    <hyperlink ref="B18" r:id="rId13" display="Hofmann, J.; Struwe, W.B.; Scarff, C.A.; Scrivens, J.H.; Harvey, D.J.; Pagel, K.; Anal. Chem. 2014, 86, 10789-10795."/>
  </hyperlinks>
  <pageMargins left="0.7" right="0.7" top="0.78740157499999996" bottom="0.78740157499999996" header="0.3" footer="0.3"/>
  <pageSetup paperSize="9" orientation="portrait" verticalDpi="0" r:id="rId14"/>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6"/>
  <sheetViews>
    <sheetView zoomScale="90" zoomScaleNormal="90" workbookViewId="0"/>
  </sheetViews>
  <sheetFormatPr baseColWidth="10" defaultRowHeight="15" x14ac:dyDescent="0.25"/>
  <cols>
    <col min="1" max="1" width="4.7109375" bestFit="1" customWidth="1"/>
    <col min="2" max="2" width="14" bestFit="1" customWidth="1"/>
    <col min="4" max="4" width="4.28515625" customWidth="1"/>
    <col min="5" max="5" width="11" customWidth="1"/>
    <col min="6" max="6" width="13.140625" bestFit="1" customWidth="1"/>
    <col min="7" max="7" width="12.85546875" bestFit="1" customWidth="1"/>
    <col min="9" max="9" width="4.7109375" bestFit="1" customWidth="1"/>
    <col min="10" max="10" width="14" bestFit="1" customWidth="1"/>
    <col min="12" max="12" width="4.28515625" customWidth="1"/>
    <col min="13" max="13" width="9.7109375" bestFit="1" customWidth="1"/>
    <col min="14" max="14" width="13.140625" bestFit="1" customWidth="1"/>
    <col min="15" max="15" width="12.85546875" bestFit="1" customWidth="1"/>
  </cols>
  <sheetData>
    <row r="1" spans="1:32" s="13" customFormat="1" ht="21" x14ac:dyDescent="0.35">
      <c r="A1" s="20" t="s">
        <v>361</v>
      </c>
      <c r="F1" s="24"/>
      <c r="O1" s="24"/>
      <c r="T1" s="24"/>
      <c r="Z1" s="24"/>
      <c r="AF1" s="24"/>
    </row>
    <row r="2" spans="1:32" s="13" customFormat="1" ht="15.75" x14ac:dyDescent="0.25">
      <c r="A2" s="21" t="s">
        <v>359</v>
      </c>
      <c r="B2" s="21"/>
      <c r="C2" s="21"/>
      <c r="D2" s="21"/>
      <c r="E2" s="21"/>
      <c r="F2" s="54"/>
      <c r="G2" s="21"/>
      <c r="H2" s="21"/>
      <c r="I2" s="21"/>
      <c r="J2" s="21"/>
      <c r="K2" s="21"/>
      <c r="L2" s="21"/>
      <c r="M2" s="230"/>
      <c r="N2" s="31" t="s">
        <v>3</v>
      </c>
      <c r="O2" s="31"/>
      <c r="P2" s="261"/>
      <c r="Q2" s="261"/>
      <c r="R2" s="21"/>
      <c r="S2" s="21"/>
      <c r="T2" s="54"/>
      <c r="U2" s="21"/>
      <c r="V2" s="21"/>
      <c r="Z2" s="24"/>
      <c r="AF2" s="24"/>
    </row>
    <row r="3" spans="1:32" s="13" customFormat="1" ht="15.75" x14ac:dyDescent="0.25">
      <c r="A3" s="21"/>
      <c r="B3" s="21"/>
      <c r="C3" s="21"/>
      <c r="D3" s="21"/>
      <c r="E3" s="21"/>
      <c r="F3" s="54"/>
      <c r="G3" s="21"/>
      <c r="H3" s="21"/>
      <c r="I3" s="21"/>
      <c r="J3" s="21"/>
      <c r="K3" s="21"/>
      <c r="L3" s="21"/>
      <c r="M3" s="21"/>
      <c r="N3" s="21"/>
      <c r="O3" s="54"/>
      <c r="P3" s="21"/>
      <c r="Q3" s="21"/>
      <c r="R3" s="21"/>
      <c r="S3" s="21"/>
      <c r="T3" s="54"/>
      <c r="U3" s="21"/>
      <c r="V3" s="21"/>
      <c r="Z3" s="24"/>
      <c r="AF3" s="24"/>
    </row>
    <row r="4" spans="1:32" x14ac:dyDescent="0.25">
      <c r="A4" s="319" t="s">
        <v>342</v>
      </c>
      <c r="B4" s="253"/>
      <c r="D4" s="311"/>
      <c r="E4" s="311"/>
      <c r="F4" s="253"/>
      <c r="G4" s="253"/>
      <c r="H4" s="255"/>
      <c r="I4" s="319" t="s">
        <v>353</v>
      </c>
      <c r="J4" s="253"/>
      <c r="L4" s="311"/>
      <c r="M4" s="311"/>
      <c r="N4" s="253"/>
      <c r="O4" s="303"/>
    </row>
    <row r="5" spans="1:32" ht="18" x14ac:dyDescent="0.25">
      <c r="A5" s="333" t="s">
        <v>343</v>
      </c>
      <c r="B5" s="333"/>
      <c r="C5" s="233" t="s">
        <v>190</v>
      </c>
      <c r="D5" s="234" t="s">
        <v>189</v>
      </c>
      <c r="E5" s="206" t="s">
        <v>101</v>
      </c>
      <c r="F5" s="257" t="s">
        <v>102</v>
      </c>
      <c r="G5" s="258" t="s">
        <v>295</v>
      </c>
      <c r="H5" s="255"/>
      <c r="I5" s="408" t="s">
        <v>354</v>
      </c>
      <c r="J5" s="333"/>
      <c r="K5" s="233" t="s">
        <v>190</v>
      </c>
      <c r="L5" s="234" t="s">
        <v>189</v>
      </c>
      <c r="M5" s="206" t="s">
        <v>101</v>
      </c>
      <c r="N5" s="257" t="s">
        <v>102</v>
      </c>
      <c r="O5" s="258" t="s">
        <v>295</v>
      </c>
    </row>
    <row r="6" spans="1:32" ht="17.25" x14ac:dyDescent="0.25">
      <c r="A6" s="46">
        <v>2</v>
      </c>
      <c r="B6" s="261" t="s">
        <v>296</v>
      </c>
      <c r="C6" s="397">
        <v>341.10889999999995</v>
      </c>
      <c r="D6" s="236">
        <v>1</v>
      </c>
      <c r="E6" s="370">
        <v>341.10889999999995</v>
      </c>
      <c r="F6" s="488">
        <v>106.58462185218889</v>
      </c>
      <c r="G6" s="489">
        <v>174.56264403577205</v>
      </c>
      <c r="H6" s="315"/>
      <c r="I6" s="89">
        <v>2</v>
      </c>
      <c r="J6" s="176" t="s">
        <v>355</v>
      </c>
      <c r="K6" s="397">
        <v>365.10598500000003</v>
      </c>
      <c r="L6" s="398">
        <v>1</v>
      </c>
      <c r="M6" s="201">
        <v>365.10598500000003</v>
      </c>
      <c r="N6" s="397">
        <v>104.14194762866731</v>
      </c>
      <c r="O6" s="406">
        <v>179.5381626525072</v>
      </c>
    </row>
    <row r="7" spans="1:32" ht="17.25" x14ac:dyDescent="0.25">
      <c r="A7" s="46">
        <v>3</v>
      </c>
      <c r="B7" s="113" t="s">
        <v>344</v>
      </c>
      <c r="C7" s="409">
        <v>397.13510000000002</v>
      </c>
      <c r="D7" s="236">
        <v>1</v>
      </c>
      <c r="E7" s="370">
        <v>397.13510000000002</v>
      </c>
      <c r="F7" s="375">
        <v>137.09262653884372</v>
      </c>
      <c r="G7" s="381">
        <v>195.67599569961618</v>
      </c>
      <c r="H7" s="315"/>
      <c r="I7" s="89">
        <v>3</v>
      </c>
      <c r="J7" s="176" t="s">
        <v>355</v>
      </c>
      <c r="K7" s="397">
        <v>527.15881000000002</v>
      </c>
      <c r="L7" s="398">
        <v>1</v>
      </c>
      <c r="M7" s="201">
        <v>527.15881000000002</v>
      </c>
      <c r="N7" s="397">
        <v>137.08004204755389</v>
      </c>
      <c r="O7" s="406">
        <v>215.00271447375044</v>
      </c>
    </row>
    <row r="8" spans="1:32" ht="18" x14ac:dyDescent="0.25">
      <c r="A8" s="46">
        <v>2</v>
      </c>
      <c r="B8" s="261" t="s">
        <v>298</v>
      </c>
      <c r="C8" s="409">
        <v>439.08580000000001</v>
      </c>
      <c r="D8" s="236">
        <v>1</v>
      </c>
      <c r="E8" s="370">
        <v>439.08580000000001</v>
      </c>
      <c r="F8" s="375">
        <v>119.59917028379486</v>
      </c>
      <c r="G8" s="381">
        <v>182.59685525523162</v>
      </c>
      <c r="H8" s="315"/>
      <c r="I8" s="89">
        <v>4</v>
      </c>
      <c r="J8" s="176" t="s">
        <v>355</v>
      </c>
      <c r="K8" s="397">
        <v>689.211635</v>
      </c>
      <c r="L8" s="398">
        <v>1</v>
      </c>
      <c r="M8" s="201">
        <v>689.211635</v>
      </c>
      <c r="N8" s="397">
        <v>165.14298481812304</v>
      </c>
      <c r="O8" s="406">
        <v>243.36400573038318</v>
      </c>
    </row>
    <row r="9" spans="1:32" ht="17.25" x14ac:dyDescent="0.25">
      <c r="A9" s="46">
        <v>3</v>
      </c>
      <c r="B9" s="113" t="s">
        <v>344</v>
      </c>
      <c r="C9" s="409">
        <v>443.14060000000001</v>
      </c>
      <c r="D9" s="236">
        <v>1</v>
      </c>
      <c r="E9" s="370">
        <v>443.14060000000001</v>
      </c>
      <c r="F9" s="375">
        <v>125.70447007854507</v>
      </c>
      <c r="G9" s="381">
        <v>190.81056639145538</v>
      </c>
      <c r="H9" s="315"/>
      <c r="I9" s="89">
        <v>5</v>
      </c>
      <c r="J9" s="176" t="s">
        <v>355</v>
      </c>
      <c r="K9" s="397">
        <v>851.26445999999999</v>
      </c>
      <c r="L9" s="398">
        <v>1</v>
      </c>
      <c r="M9" s="201">
        <v>851.26445999999999</v>
      </c>
      <c r="N9" s="397">
        <v>193.98167761484416</v>
      </c>
      <c r="O9" s="406">
        <v>273.80949740573124</v>
      </c>
    </row>
    <row r="10" spans="1:32" ht="17.25" x14ac:dyDescent="0.25">
      <c r="A10" s="46">
        <v>3</v>
      </c>
      <c r="B10" s="261" t="s">
        <v>296</v>
      </c>
      <c r="C10" s="397">
        <v>503.1617</v>
      </c>
      <c r="D10" s="236">
        <v>1</v>
      </c>
      <c r="E10" s="370">
        <v>503.1617</v>
      </c>
      <c r="F10" s="375">
        <v>136.62047744186859</v>
      </c>
      <c r="G10" s="381">
        <v>202.33680355714461</v>
      </c>
      <c r="H10" s="315"/>
      <c r="I10" s="89">
        <v>6</v>
      </c>
      <c r="J10" s="176" t="s">
        <v>355</v>
      </c>
      <c r="K10" s="397">
        <v>1013.317285</v>
      </c>
      <c r="L10" s="398">
        <v>1</v>
      </c>
      <c r="M10" s="201">
        <v>1013.317285</v>
      </c>
      <c r="N10" s="397">
        <v>218.85248396699177</v>
      </c>
      <c r="O10" s="406">
        <v>302.05876084437921</v>
      </c>
    </row>
    <row r="11" spans="1:32" ht="17.25" x14ac:dyDescent="0.25">
      <c r="A11" s="46">
        <v>4</v>
      </c>
      <c r="B11" s="113" t="s">
        <v>345</v>
      </c>
      <c r="C11" s="397">
        <v>545.17219999999998</v>
      </c>
      <c r="D11" s="236">
        <v>1</v>
      </c>
      <c r="E11" s="370">
        <v>545.17219999999998</v>
      </c>
      <c r="F11" s="375">
        <v>147.31961670960547</v>
      </c>
      <c r="G11" s="381">
        <v>213.88292080148113</v>
      </c>
      <c r="H11" s="315"/>
      <c r="I11" s="89">
        <v>7</v>
      </c>
      <c r="J11" s="176" t="s">
        <v>355</v>
      </c>
      <c r="K11" s="397">
        <v>1175.3701099999998</v>
      </c>
      <c r="L11" s="398">
        <v>1</v>
      </c>
      <c r="M11" s="201">
        <v>1175.3701099999998</v>
      </c>
      <c r="N11" s="397">
        <v>243.88150870644338</v>
      </c>
      <c r="O11" s="406">
        <v>330.94308745074102</v>
      </c>
    </row>
    <row r="12" spans="1:32" ht="18" x14ac:dyDescent="0.25">
      <c r="A12" s="46">
        <v>3</v>
      </c>
      <c r="B12" s="261" t="s">
        <v>298</v>
      </c>
      <c r="C12" s="409">
        <v>601.1386</v>
      </c>
      <c r="D12" s="236">
        <v>1</v>
      </c>
      <c r="E12" s="370">
        <v>601.1386</v>
      </c>
      <c r="F12" s="375">
        <v>146.38584397718012</v>
      </c>
      <c r="G12" s="381">
        <v>212.15117745460958</v>
      </c>
      <c r="H12" s="315"/>
      <c r="I12" s="358">
        <v>8</v>
      </c>
      <c r="J12" s="176" t="s">
        <v>355</v>
      </c>
      <c r="K12" s="397">
        <v>1337.4229349999998</v>
      </c>
      <c r="L12" s="398">
        <v>1</v>
      </c>
      <c r="M12" s="201">
        <v>1337.4229349999998</v>
      </c>
      <c r="N12" s="397">
        <v>266.21907390072317</v>
      </c>
      <c r="O12" s="406">
        <v>355.80438333771463</v>
      </c>
    </row>
    <row r="13" spans="1:32" ht="17.25" x14ac:dyDescent="0.25">
      <c r="A13" s="46">
        <v>4</v>
      </c>
      <c r="B13" s="261" t="s">
        <v>296</v>
      </c>
      <c r="C13" s="397">
        <v>665.21449999999993</v>
      </c>
      <c r="D13" s="236">
        <v>1</v>
      </c>
      <c r="E13" s="370">
        <v>665.21449999999993</v>
      </c>
      <c r="F13" s="375">
        <v>164.51356982756195</v>
      </c>
      <c r="G13" s="381">
        <v>233.95684947641382</v>
      </c>
      <c r="H13" s="315"/>
      <c r="I13" s="358">
        <v>9</v>
      </c>
      <c r="J13" s="176" t="s">
        <v>355</v>
      </c>
      <c r="K13" s="397">
        <v>1499.47576</v>
      </c>
      <c r="L13" s="399">
        <v>1</v>
      </c>
      <c r="M13" s="201">
        <v>1499.47576</v>
      </c>
      <c r="N13" s="490">
        <v>285.99105223431445</v>
      </c>
      <c r="O13" s="406">
        <v>377.70352872750402</v>
      </c>
    </row>
    <row r="14" spans="1:32" ht="17.25" x14ac:dyDescent="0.25">
      <c r="A14" s="46">
        <v>5</v>
      </c>
      <c r="B14" s="113" t="s">
        <v>345</v>
      </c>
      <c r="C14" s="397">
        <v>707.22500000000002</v>
      </c>
      <c r="D14" s="236">
        <v>1</v>
      </c>
      <c r="E14" s="370">
        <v>707.22500000000002</v>
      </c>
      <c r="F14" s="375">
        <v>170.58351085564325</v>
      </c>
      <c r="G14" s="381">
        <v>243.99614947724791</v>
      </c>
      <c r="H14" s="315"/>
      <c r="I14" s="359">
        <v>10</v>
      </c>
      <c r="J14" s="176" t="s">
        <v>355</v>
      </c>
      <c r="K14" s="397">
        <v>1661.528585</v>
      </c>
      <c r="L14" s="398">
        <v>1</v>
      </c>
      <c r="M14" s="201">
        <v>1661.528585</v>
      </c>
      <c r="N14" s="397">
        <v>305.91660207943278</v>
      </c>
      <c r="O14" s="406">
        <v>397.82920370527529</v>
      </c>
    </row>
    <row r="15" spans="1:32" ht="18" x14ac:dyDescent="0.25">
      <c r="A15" s="46">
        <v>4</v>
      </c>
      <c r="B15" s="261" t="s">
        <v>298</v>
      </c>
      <c r="C15" s="409">
        <v>763.19139999999993</v>
      </c>
      <c r="D15" s="236">
        <v>1</v>
      </c>
      <c r="E15" s="370">
        <v>763.19139999999993</v>
      </c>
      <c r="F15" s="375">
        <v>171.44885294478806</v>
      </c>
      <c r="G15" s="381">
        <v>243.75820705220352</v>
      </c>
      <c r="H15" s="315"/>
      <c r="I15" s="359">
        <v>11</v>
      </c>
      <c r="J15" s="176" t="s">
        <v>355</v>
      </c>
      <c r="K15" s="397">
        <v>1823.58141</v>
      </c>
      <c r="L15" s="398">
        <v>1</v>
      </c>
      <c r="M15" s="201">
        <v>1823.58141</v>
      </c>
      <c r="N15" s="397">
        <v>317.98096411933687</v>
      </c>
      <c r="O15" s="406">
        <v>412.59401443485865</v>
      </c>
    </row>
    <row r="16" spans="1:32" ht="17.25" x14ac:dyDescent="0.25">
      <c r="A16" s="46">
        <v>5</v>
      </c>
      <c r="B16" s="113" t="s">
        <v>346</v>
      </c>
      <c r="C16" s="409">
        <v>767.24630000000002</v>
      </c>
      <c r="D16" s="236">
        <v>1</v>
      </c>
      <c r="E16" s="370">
        <v>767.24630000000002</v>
      </c>
      <c r="F16" s="375">
        <v>178.58147885493767</v>
      </c>
      <c r="G16" s="381">
        <v>252.46377971624526</v>
      </c>
      <c r="H16" s="315"/>
      <c r="I16" s="359">
        <v>12</v>
      </c>
      <c r="J16" s="176" t="s">
        <v>355</v>
      </c>
      <c r="K16" s="397">
        <v>1985.6342349999998</v>
      </c>
      <c r="L16" s="398">
        <v>1</v>
      </c>
      <c r="M16" s="201">
        <v>1985.6342349999998</v>
      </c>
      <c r="N16" s="397">
        <v>334.77567070469894</v>
      </c>
      <c r="O16" s="406">
        <v>425.52716570942056</v>
      </c>
    </row>
    <row r="17" spans="1:15" ht="17.25" x14ac:dyDescent="0.25">
      <c r="A17" s="46">
        <v>5</v>
      </c>
      <c r="B17" s="261" t="s">
        <v>296</v>
      </c>
      <c r="C17" s="397">
        <v>827.26729999999998</v>
      </c>
      <c r="D17" s="236">
        <v>1</v>
      </c>
      <c r="E17" s="370">
        <v>827.26729999999998</v>
      </c>
      <c r="F17" s="375">
        <v>189.91222504563825</v>
      </c>
      <c r="G17" s="381">
        <v>265.39026173069823</v>
      </c>
      <c r="H17" s="315"/>
      <c r="I17" s="360">
        <v>13</v>
      </c>
      <c r="J17" s="324" t="s">
        <v>355</v>
      </c>
      <c r="K17" s="397">
        <v>2147.6870600000002</v>
      </c>
      <c r="L17" s="398">
        <v>1</v>
      </c>
      <c r="M17" s="201">
        <v>2147.6870600000002</v>
      </c>
      <c r="N17" s="400">
        <v>348.25153052190097</v>
      </c>
      <c r="O17" s="407" t="s">
        <v>356</v>
      </c>
    </row>
    <row r="18" spans="1:15" ht="17.25" x14ac:dyDescent="0.25">
      <c r="A18" s="46">
        <v>6</v>
      </c>
      <c r="B18" s="113" t="s">
        <v>345</v>
      </c>
      <c r="C18" s="397">
        <v>869.27779999999996</v>
      </c>
      <c r="D18" s="236">
        <v>1</v>
      </c>
      <c r="E18" s="370">
        <v>869.27779999999996</v>
      </c>
      <c r="F18" s="375">
        <v>204.10628694430855</v>
      </c>
      <c r="G18" s="381">
        <v>281.43655412220926</v>
      </c>
      <c r="H18" s="315"/>
      <c r="I18" s="359">
        <v>7</v>
      </c>
      <c r="J18" s="176" t="s">
        <v>357</v>
      </c>
      <c r="K18" s="403">
        <v>599.17993999999999</v>
      </c>
      <c r="L18" s="404">
        <v>2</v>
      </c>
      <c r="M18" s="405">
        <v>1198.35988</v>
      </c>
      <c r="N18" s="397">
        <v>220.15569462724142</v>
      </c>
      <c r="O18" s="406">
        <v>346.3090211138915</v>
      </c>
    </row>
    <row r="19" spans="1:15" ht="17.25" x14ac:dyDescent="0.25">
      <c r="A19" s="46">
        <v>6</v>
      </c>
      <c r="B19" s="113" t="s">
        <v>347</v>
      </c>
      <c r="C19" s="409">
        <v>899.2885</v>
      </c>
      <c r="D19" s="236">
        <v>1</v>
      </c>
      <c r="E19" s="370">
        <v>899.2885</v>
      </c>
      <c r="F19" s="375">
        <v>211.3457685565505</v>
      </c>
      <c r="G19" s="381">
        <v>289.02990066021459</v>
      </c>
      <c r="H19" s="315"/>
      <c r="I19" s="359">
        <v>8</v>
      </c>
      <c r="J19" s="176" t="s">
        <v>357</v>
      </c>
      <c r="K19" s="397">
        <v>680.20635249999998</v>
      </c>
      <c r="L19" s="398">
        <v>2</v>
      </c>
      <c r="M19" s="406">
        <v>1360.412705</v>
      </c>
      <c r="N19" s="397">
        <v>240.27140153606462</v>
      </c>
      <c r="O19" s="406">
        <v>365.60018572115774</v>
      </c>
    </row>
    <row r="20" spans="1:15" ht="18" x14ac:dyDescent="0.25">
      <c r="A20" s="46">
        <v>5</v>
      </c>
      <c r="B20" s="261" t="s">
        <v>298</v>
      </c>
      <c r="C20" s="409">
        <v>925.24419999999998</v>
      </c>
      <c r="D20" s="236">
        <v>1</v>
      </c>
      <c r="E20" s="370">
        <v>925.24419999999998</v>
      </c>
      <c r="F20" s="375">
        <v>193.84366570344696</v>
      </c>
      <c r="G20" s="381">
        <v>271.21855238941464</v>
      </c>
      <c r="H20" s="315"/>
      <c r="I20" s="359">
        <v>9</v>
      </c>
      <c r="J20" s="176" t="s">
        <v>357</v>
      </c>
      <c r="K20" s="397">
        <v>761.23276500000009</v>
      </c>
      <c r="L20" s="398">
        <v>2</v>
      </c>
      <c r="M20" s="406">
        <v>1522.4655300000002</v>
      </c>
      <c r="N20" s="397">
        <v>264.48824727913359</v>
      </c>
      <c r="O20" s="406">
        <v>385.24037680661206</v>
      </c>
    </row>
    <row r="21" spans="1:15" ht="17.25" x14ac:dyDescent="0.25">
      <c r="A21" s="46">
        <v>6</v>
      </c>
      <c r="B21" s="261" t="s">
        <v>296</v>
      </c>
      <c r="C21" s="397">
        <v>989.32009999999991</v>
      </c>
      <c r="D21" s="236">
        <v>1</v>
      </c>
      <c r="E21" s="370">
        <v>989.32009999999991</v>
      </c>
      <c r="F21" s="375">
        <v>215.92617445103329</v>
      </c>
      <c r="G21" s="381">
        <v>296.73171278312668</v>
      </c>
      <c r="H21" s="315"/>
      <c r="I21" s="359">
        <v>10</v>
      </c>
      <c r="J21" s="176" t="s">
        <v>357</v>
      </c>
      <c r="K21" s="397">
        <v>842.25917750000008</v>
      </c>
      <c r="L21" s="398">
        <v>2</v>
      </c>
      <c r="M21" s="406">
        <v>1684.5183550000002</v>
      </c>
      <c r="N21" s="397">
        <v>283.51585945808381</v>
      </c>
      <c r="O21" s="406">
        <v>401.28768353762507</v>
      </c>
    </row>
    <row r="22" spans="1:15" ht="17.25" x14ac:dyDescent="0.25">
      <c r="A22" s="46">
        <v>7</v>
      </c>
      <c r="B22" s="113" t="s">
        <v>345</v>
      </c>
      <c r="C22" s="397">
        <v>1031.3305999999998</v>
      </c>
      <c r="D22" s="236">
        <v>1</v>
      </c>
      <c r="E22" s="370">
        <v>1031.3305999999998</v>
      </c>
      <c r="F22" s="375">
        <v>226.83817376183697</v>
      </c>
      <c r="G22" s="381">
        <v>309.45557798866651</v>
      </c>
      <c r="H22" s="315"/>
      <c r="I22" s="359">
        <v>11</v>
      </c>
      <c r="J22" s="176" t="s">
        <v>357</v>
      </c>
      <c r="K22" s="397">
        <v>923.28559000000007</v>
      </c>
      <c r="L22" s="398">
        <v>2</v>
      </c>
      <c r="M22" s="406">
        <v>1846.5711800000001</v>
      </c>
      <c r="N22" s="397">
        <v>295.42329925288664</v>
      </c>
      <c r="O22" s="406">
        <v>409.25491081933751</v>
      </c>
    </row>
    <row r="23" spans="1:15" ht="17.25" x14ac:dyDescent="0.25">
      <c r="A23" s="46">
        <v>7</v>
      </c>
      <c r="B23" s="113" t="s">
        <v>348</v>
      </c>
      <c r="C23" s="409">
        <v>1061.3414</v>
      </c>
      <c r="D23" s="236">
        <v>1</v>
      </c>
      <c r="E23" s="370">
        <v>1061.3414</v>
      </c>
      <c r="F23" s="375">
        <v>231.28368551376079</v>
      </c>
      <c r="G23" s="381">
        <v>312.67307843843213</v>
      </c>
      <c r="H23" s="315"/>
      <c r="I23" s="359">
        <v>12</v>
      </c>
      <c r="J23" s="176" t="s">
        <v>357</v>
      </c>
      <c r="K23" s="397">
        <v>1004.3120024999999</v>
      </c>
      <c r="L23" s="398">
        <v>2</v>
      </c>
      <c r="M23" s="406">
        <v>2008.6240049999999</v>
      </c>
      <c r="N23" s="397">
        <v>321.83385872014708</v>
      </c>
      <c r="O23" s="406">
        <v>435.19983626910596</v>
      </c>
    </row>
    <row r="24" spans="1:15" ht="18" x14ac:dyDescent="0.25">
      <c r="A24" s="46">
        <v>6</v>
      </c>
      <c r="B24" s="261" t="s">
        <v>298</v>
      </c>
      <c r="C24" s="409">
        <v>1087.297</v>
      </c>
      <c r="D24" s="236">
        <v>1</v>
      </c>
      <c r="E24" s="370">
        <v>1087.297</v>
      </c>
      <c r="F24" s="375">
        <v>222.35308263643867</v>
      </c>
      <c r="G24" s="381">
        <v>304.83203727218302</v>
      </c>
      <c r="H24" s="315"/>
      <c r="I24" s="359">
        <v>13</v>
      </c>
      <c r="J24" s="176" t="s">
        <v>357</v>
      </c>
      <c r="K24" s="397">
        <v>1085.3384149999999</v>
      </c>
      <c r="L24" s="398">
        <v>2</v>
      </c>
      <c r="M24" s="406">
        <v>2170.6768299999999</v>
      </c>
      <c r="N24" s="397">
        <v>332.95844964582636</v>
      </c>
      <c r="O24" s="406">
        <v>447.36166397809075</v>
      </c>
    </row>
    <row r="25" spans="1:15" ht="17.25" x14ac:dyDescent="0.25">
      <c r="A25" s="46">
        <v>7</v>
      </c>
      <c r="B25" s="261" t="s">
        <v>296</v>
      </c>
      <c r="C25" s="397">
        <v>1151.3728999999998</v>
      </c>
      <c r="D25" s="236">
        <v>1</v>
      </c>
      <c r="E25" s="370">
        <v>1151.3728999999998</v>
      </c>
      <c r="F25" s="375">
        <v>235.89284740385492</v>
      </c>
      <c r="G25" s="381">
        <v>319.21326335987453</v>
      </c>
      <c r="H25" s="315"/>
      <c r="I25" s="359">
        <v>14</v>
      </c>
      <c r="J25" s="176" t="s">
        <v>357</v>
      </c>
      <c r="K25" s="397">
        <v>1166.3648274999998</v>
      </c>
      <c r="L25" s="398">
        <v>2</v>
      </c>
      <c r="M25" s="406">
        <v>2332.7296549999996</v>
      </c>
      <c r="N25" s="397">
        <v>354.58832324880746</v>
      </c>
      <c r="O25" s="406">
        <v>467.393245704447</v>
      </c>
    </row>
    <row r="26" spans="1:15" ht="17.25" x14ac:dyDescent="0.25">
      <c r="A26" s="46">
        <v>8</v>
      </c>
      <c r="B26" s="113" t="s">
        <v>345</v>
      </c>
      <c r="C26" s="397">
        <v>1193.3833999999999</v>
      </c>
      <c r="D26" s="236">
        <v>1</v>
      </c>
      <c r="E26" s="370">
        <v>1193.3833999999999</v>
      </c>
      <c r="F26" s="375">
        <v>247.63960251813185</v>
      </c>
      <c r="G26" s="381">
        <v>332.20418931854067</v>
      </c>
      <c r="H26" s="315"/>
      <c r="I26" s="359">
        <v>15</v>
      </c>
      <c r="J26" s="176" t="s">
        <v>357</v>
      </c>
      <c r="K26" s="397">
        <v>1247.3912399999999</v>
      </c>
      <c r="L26" s="398">
        <v>2</v>
      </c>
      <c r="M26" s="406">
        <v>2494.7824799999999</v>
      </c>
      <c r="N26" s="397">
        <v>374.99572977070295</v>
      </c>
      <c r="O26" s="406">
        <v>487.45412508354667</v>
      </c>
    </row>
    <row r="27" spans="1:15" ht="18" x14ac:dyDescent="0.25">
      <c r="A27" s="46">
        <v>7</v>
      </c>
      <c r="B27" s="261" t="s">
        <v>298</v>
      </c>
      <c r="C27" s="409">
        <v>1249.3498</v>
      </c>
      <c r="D27" s="236">
        <v>1</v>
      </c>
      <c r="E27" s="370">
        <v>1249.3498</v>
      </c>
      <c r="F27" s="375">
        <v>243.69519540475392</v>
      </c>
      <c r="G27" s="381">
        <v>327.87855791911306</v>
      </c>
      <c r="H27" s="315"/>
      <c r="I27" s="359">
        <v>16</v>
      </c>
      <c r="J27" s="176" t="s">
        <v>357</v>
      </c>
      <c r="K27" s="397">
        <v>1328.4176524999998</v>
      </c>
      <c r="L27" s="398">
        <v>2</v>
      </c>
      <c r="M27" s="406">
        <v>2656.8353049999996</v>
      </c>
      <c r="N27" s="397">
        <v>391.95773531747091</v>
      </c>
      <c r="O27" s="406">
        <v>507.44194064549333</v>
      </c>
    </row>
    <row r="28" spans="1:15" ht="17.25" x14ac:dyDescent="0.25">
      <c r="A28" s="46">
        <v>8</v>
      </c>
      <c r="B28" s="261" t="s">
        <v>296</v>
      </c>
      <c r="C28" s="397">
        <v>1313.4257</v>
      </c>
      <c r="D28" s="236">
        <v>1</v>
      </c>
      <c r="E28" s="370">
        <v>1313.4257</v>
      </c>
      <c r="F28" s="375">
        <v>259.58112674586181</v>
      </c>
      <c r="G28" s="381">
        <v>343.55052782388026</v>
      </c>
      <c r="H28" s="315"/>
      <c r="I28" s="359">
        <v>17</v>
      </c>
      <c r="J28" s="176" t="s">
        <v>357</v>
      </c>
      <c r="K28" s="397">
        <v>1409.4440649999999</v>
      </c>
      <c r="L28" s="398">
        <v>2</v>
      </c>
      <c r="M28" s="406">
        <v>2818.8881299999998</v>
      </c>
      <c r="N28" s="397">
        <v>407.04540840953848</v>
      </c>
      <c r="O28" s="406">
        <v>525.79020640528984</v>
      </c>
    </row>
    <row r="29" spans="1:15" ht="17.25" x14ac:dyDescent="0.25">
      <c r="A29" s="46">
        <v>9</v>
      </c>
      <c r="B29" s="113" t="s">
        <v>345</v>
      </c>
      <c r="C29" s="397">
        <v>1355.4361999999999</v>
      </c>
      <c r="D29" s="236">
        <v>1</v>
      </c>
      <c r="E29" s="370">
        <v>1355.4361999999999</v>
      </c>
      <c r="F29" s="375">
        <v>274.13296564479771</v>
      </c>
      <c r="G29" s="381">
        <v>358.78674780018002</v>
      </c>
      <c r="H29" s="315"/>
      <c r="I29" s="359">
        <v>18</v>
      </c>
      <c r="J29" s="176" t="s">
        <v>357</v>
      </c>
      <c r="K29" s="397">
        <v>1490.4704775</v>
      </c>
      <c r="L29" s="398">
        <v>2</v>
      </c>
      <c r="M29" s="406">
        <v>2980.940955</v>
      </c>
      <c r="N29" s="397">
        <v>425.98699531617336</v>
      </c>
      <c r="O29" s="406">
        <v>543.67708584396235</v>
      </c>
    </row>
    <row r="30" spans="1:15" ht="18" x14ac:dyDescent="0.25">
      <c r="A30" s="46">
        <v>8</v>
      </c>
      <c r="B30" s="261" t="s">
        <v>298</v>
      </c>
      <c r="C30" s="409">
        <v>1411.4025999999999</v>
      </c>
      <c r="D30" s="236">
        <v>1</v>
      </c>
      <c r="E30" s="370">
        <v>1411.4025999999999</v>
      </c>
      <c r="F30" s="375">
        <v>261.96572264161551</v>
      </c>
      <c r="G30" s="381">
        <v>347.7774987383097</v>
      </c>
      <c r="H30" s="315"/>
      <c r="I30" s="359">
        <v>19</v>
      </c>
      <c r="J30" s="176" t="s">
        <v>357</v>
      </c>
      <c r="K30" s="397">
        <v>1571.4968899999999</v>
      </c>
      <c r="L30" s="398">
        <v>2</v>
      </c>
      <c r="M30" s="406">
        <v>3142.9937799999998</v>
      </c>
      <c r="N30" s="397">
        <v>442.32830544416947</v>
      </c>
      <c r="O30" s="406">
        <v>562.35707207656753</v>
      </c>
    </row>
    <row r="31" spans="1:15" ht="17.25" x14ac:dyDescent="0.25">
      <c r="A31" s="46">
        <v>9</v>
      </c>
      <c r="B31" s="261" t="s">
        <v>296</v>
      </c>
      <c r="C31" s="397">
        <v>1475.4784999999999</v>
      </c>
      <c r="D31" s="236">
        <v>1</v>
      </c>
      <c r="E31" s="370">
        <v>1475.4784999999999</v>
      </c>
      <c r="F31" s="375">
        <v>279.12203296494636</v>
      </c>
      <c r="G31" s="381">
        <v>365.21201100554271</v>
      </c>
      <c r="H31" s="315"/>
      <c r="I31" s="359">
        <v>20</v>
      </c>
      <c r="J31" s="176" t="s">
        <v>357</v>
      </c>
      <c r="K31" s="397">
        <v>1652.5233025</v>
      </c>
      <c r="L31" s="398">
        <v>2</v>
      </c>
      <c r="M31" s="406">
        <v>3305.046605</v>
      </c>
      <c r="N31" s="397">
        <v>458.91244028550432</v>
      </c>
      <c r="O31" s="406">
        <v>578.02249241010077</v>
      </c>
    </row>
    <row r="32" spans="1:15" ht="17.25" x14ac:dyDescent="0.25">
      <c r="A32" s="46">
        <v>10</v>
      </c>
      <c r="B32" s="113" t="s">
        <v>345</v>
      </c>
      <c r="C32" s="397">
        <v>1517.4889999999998</v>
      </c>
      <c r="D32" s="236">
        <v>1</v>
      </c>
      <c r="E32" s="370">
        <v>1517.4889999999998</v>
      </c>
      <c r="F32" s="375">
        <v>290.8996561249993</v>
      </c>
      <c r="G32" s="381">
        <v>376.31804091707784</v>
      </c>
      <c r="H32" s="315"/>
      <c r="I32" s="359">
        <v>21</v>
      </c>
      <c r="J32" s="176" t="s">
        <v>357</v>
      </c>
      <c r="K32" s="397">
        <v>1733.5497149999999</v>
      </c>
      <c r="L32" s="398">
        <v>2</v>
      </c>
      <c r="M32" s="406">
        <v>3467.0994299999998</v>
      </c>
      <c r="N32" s="397">
        <v>476.60240221536833</v>
      </c>
      <c r="O32" s="406">
        <v>596.1813100217845</v>
      </c>
    </row>
    <row r="33" spans="1:15" ht="18" x14ac:dyDescent="0.25">
      <c r="A33" s="46">
        <v>9</v>
      </c>
      <c r="B33" s="261" t="s">
        <v>298</v>
      </c>
      <c r="C33" s="409">
        <v>1573.4553999999998</v>
      </c>
      <c r="D33" s="236">
        <v>1</v>
      </c>
      <c r="E33" s="370">
        <v>1573.4553999999998</v>
      </c>
      <c r="F33" s="375">
        <v>279.63749569957088</v>
      </c>
      <c r="G33" s="381">
        <v>365.91083122618363</v>
      </c>
      <c r="H33" s="315"/>
      <c r="I33" s="359">
        <v>22</v>
      </c>
      <c r="J33" s="176" t="s">
        <v>357</v>
      </c>
      <c r="K33" s="397">
        <v>1814.5761275</v>
      </c>
      <c r="L33" s="398">
        <v>2</v>
      </c>
      <c r="M33" s="406">
        <v>3629.152255</v>
      </c>
      <c r="N33" s="397">
        <v>490.70714619440275</v>
      </c>
      <c r="O33" s="406">
        <v>613.29101503753327</v>
      </c>
    </row>
    <row r="34" spans="1:15" ht="17.25" x14ac:dyDescent="0.25">
      <c r="A34" s="46">
        <v>11</v>
      </c>
      <c r="B34" s="113" t="s">
        <v>345</v>
      </c>
      <c r="C34" s="397">
        <v>1679.5417999999997</v>
      </c>
      <c r="D34" s="236">
        <v>1</v>
      </c>
      <c r="E34" s="370">
        <v>1679.5417999999997</v>
      </c>
      <c r="F34" s="375">
        <v>309.78826297650647</v>
      </c>
      <c r="G34" s="381">
        <v>396.70502054454994</v>
      </c>
      <c r="H34" s="315"/>
      <c r="I34" s="359">
        <v>23</v>
      </c>
      <c r="J34" s="176" t="s">
        <v>357</v>
      </c>
      <c r="K34" s="397">
        <v>1895.6025400000001</v>
      </c>
      <c r="L34" s="398">
        <v>2</v>
      </c>
      <c r="M34" s="406">
        <v>3791.2050800000002</v>
      </c>
      <c r="N34" s="397">
        <v>505.90649844139864</v>
      </c>
      <c r="O34" s="406">
        <v>629.90731146517896</v>
      </c>
    </row>
    <row r="35" spans="1:15" ht="18" x14ac:dyDescent="0.25">
      <c r="A35" s="46">
        <v>10</v>
      </c>
      <c r="B35" s="261" t="s">
        <v>298</v>
      </c>
      <c r="C35" s="409">
        <v>1735.5081999999998</v>
      </c>
      <c r="D35" s="236">
        <v>1</v>
      </c>
      <c r="E35" s="370">
        <v>1735.5081999999998</v>
      </c>
      <c r="F35" s="375">
        <v>298.81417987389221</v>
      </c>
      <c r="G35" s="381">
        <v>386.50857892057138</v>
      </c>
      <c r="H35" s="315"/>
      <c r="I35" s="359">
        <v>24</v>
      </c>
      <c r="J35" s="176" t="s">
        <v>357</v>
      </c>
      <c r="K35" s="397">
        <v>1976.6289524999997</v>
      </c>
      <c r="L35" s="398">
        <v>2</v>
      </c>
      <c r="M35" s="406">
        <v>3953.2579049999995</v>
      </c>
      <c r="N35" s="397">
        <v>520.73083812605387</v>
      </c>
      <c r="O35" s="406">
        <v>638.9417445816382</v>
      </c>
    </row>
    <row r="36" spans="1:15" ht="17.25" x14ac:dyDescent="0.25">
      <c r="A36" s="46">
        <v>12</v>
      </c>
      <c r="B36" s="113" t="s">
        <v>345</v>
      </c>
      <c r="C36" s="397">
        <v>1841.5945999999999</v>
      </c>
      <c r="D36" s="236">
        <v>1</v>
      </c>
      <c r="E36" s="370">
        <v>1841.5945999999999</v>
      </c>
      <c r="F36" s="375">
        <v>326.33186307166005</v>
      </c>
      <c r="G36" s="381">
        <v>413.87133894196654</v>
      </c>
      <c r="H36" s="315"/>
      <c r="I36" s="360">
        <v>25</v>
      </c>
      <c r="J36" s="324" t="s">
        <v>357</v>
      </c>
      <c r="K36" s="400">
        <v>2057.6553650000001</v>
      </c>
      <c r="L36" s="401">
        <v>2</v>
      </c>
      <c r="M36" s="407">
        <v>4115.3107300000001</v>
      </c>
      <c r="N36" s="400">
        <v>535.68096231822631</v>
      </c>
      <c r="O36" s="407">
        <v>656.93694116782217</v>
      </c>
    </row>
    <row r="37" spans="1:15" ht="18" x14ac:dyDescent="0.25">
      <c r="A37" s="46">
        <v>11</v>
      </c>
      <c r="B37" s="261" t="s">
        <v>298</v>
      </c>
      <c r="C37" s="409">
        <v>1897.5609999999997</v>
      </c>
      <c r="D37" s="236">
        <v>1</v>
      </c>
      <c r="E37" s="370">
        <v>1897.5609999999997</v>
      </c>
      <c r="F37" s="375">
        <v>321.06642067735044</v>
      </c>
      <c r="G37" s="381">
        <v>408.67539661616377</v>
      </c>
      <c r="H37" s="315"/>
      <c r="I37" s="359">
        <v>11</v>
      </c>
      <c r="J37" s="176" t="s">
        <v>358</v>
      </c>
      <c r="K37" s="403">
        <v>623.18698333333339</v>
      </c>
      <c r="L37" s="404">
        <v>3</v>
      </c>
      <c r="M37" s="405">
        <v>1869.56095</v>
      </c>
      <c r="N37" s="397">
        <v>302.40551412684425</v>
      </c>
      <c r="O37" s="406" t="s">
        <v>356</v>
      </c>
    </row>
    <row r="38" spans="1:15" ht="17.25" x14ac:dyDescent="0.25">
      <c r="A38" s="316">
        <v>13</v>
      </c>
      <c r="B38" s="317" t="s">
        <v>349</v>
      </c>
      <c r="C38" s="400">
        <v>2003.6473999999998</v>
      </c>
      <c r="D38" s="237">
        <v>1</v>
      </c>
      <c r="E38" s="410">
        <v>2003.6473999999998</v>
      </c>
      <c r="F38" s="377">
        <v>341.2092568149402</v>
      </c>
      <c r="G38" s="384">
        <v>429.9102134808233</v>
      </c>
      <c r="H38" s="315"/>
      <c r="I38" s="359">
        <v>13</v>
      </c>
      <c r="J38" s="176" t="s">
        <v>358</v>
      </c>
      <c r="K38" s="397">
        <v>731.22220000000004</v>
      </c>
      <c r="L38" s="398">
        <v>3</v>
      </c>
      <c r="M38" s="406">
        <v>2193.6666</v>
      </c>
      <c r="N38" s="397">
        <v>332.32463452889408</v>
      </c>
      <c r="O38" s="406" t="s">
        <v>356</v>
      </c>
    </row>
    <row r="39" spans="1:15" ht="17.25" x14ac:dyDescent="0.25">
      <c r="A39" s="46">
        <v>8</v>
      </c>
      <c r="B39" s="113" t="s">
        <v>350</v>
      </c>
      <c r="C39" s="397">
        <v>596.18778750000001</v>
      </c>
      <c r="D39" s="236">
        <v>2</v>
      </c>
      <c r="E39" s="370">
        <v>1192.375575</v>
      </c>
      <c r="F39" s="375">
        <v>239.17473300852589</v>
      </c>
      <c r="G39" s="381">
        <v>339.10160885864127</v>
      </c>
      <c r="H39" s="315"/>
      <c r="I39" s="359">
        <v>14</v>
      </c>
      <c r="J39" s="176" t="s">
        <v>358</v>
      </c>
      <c r="K39" s="397">
        <v>785.23980833333326</v>
      </c>
      <c r="L39" s="398">
        <v>3</v>
      </c>
      <c r="M39" s="406">
        <v>2355.7194249999998</v>
      </c>
      <c r="N39" s="397">
        <v>347.27155077953034</v>
      </c>
      <c r="O39" s="406">
        <v>508.41161448416045</v>
      </c>
    </row>
    <row r="40" spans="1:15" ht="17.25" x14ac:dyDescent="0.25">
      <c r="A40" s="46">
        <v>9</v>
      </c>
      <c r="B40" s="113" t="s">
        <v>350</v>
      </c>
      <c r="C40" s="397">
        <v>677.21418749999998</v>
      </c>
      <c r="D40" s="236">
        <v>2</v>
      </c>
      <c r="E40" s="370">
        <v>1354.428375</v>
      </c>
      <c r="F40" s="375">
        <v>256.63419043974932</v>
      </c>
      <c r="G40" s="381">
        <v>356.90152684415284</v>
      </c>
      <c r="H40" s="315"/>
      <c r="I40" s="359">
        <v>15</v>
      </c>
      <c r="J40" s="176" t="s">
        <v>358</v>
      </c>
      <c r="K40" s="397">
        <v>839.2574166666667</v>
      </c>
      <c r="L40" s="398">
        <v>3</v>
      </c>
      <c r="M40" s="406">
        <v>2517.77225</v>
      </c>
      <c r="N40" s="397">
        <v>360.36204235122693</v>
      </c>
      <c r="O40" s="406">
        <v>518.98730157448335</v>
      </c>
    </row>
    <row r="41" spans="1:15" ht="17.25" x14ac:dyDescent="0.25">
      <c r="A41" s="46">
        <v>10</v>
      </c>
      <c r="B41" s="113" t="s">
        <v>350</v>
      </c>
      <c r="C41" s="397">
        <v>758.24058749999995</v>
      </c>
      <c r="D41" s="236">
        <v>2</v>
      </c>
      <c r="E41" s="370">
        <v>1516.4811749999999</v>
      </c>
      <c r="F41" s="375">
        <v>275.05965540758763</v>
      </c>
      <c r="G41" s="381">
        <v>376.41729316410107</v>
      </c>
      <c r="H41" s="315"/>
      <c r="I41" s="359">
        <v>16</v>
      </c>
      <c r="J41" s="176" t="s">
        <v>358</v>
      </c>
      <c r="K41" s="397">
        <v>893.27502499999991</v>
      </c>
      <c r="L41" s="398">
        <v>3</v>
      </c>
      <c r="M41" s="406">
        <v>2679.8250749999997</v>
      </c>
      <c r="N41" s="397">
        <v>374.82376484029783</v>
      </c>
      <c r="O41" s="406">
        <v>524.52116682673523</v>
      </c>
    </row>
    <row r="42" spans="1:15" ht="18.75" x14ac:dyDescent="0.35">
      <c r="A42" s="46">
        <v>9</v>
      </c>
      <c r="B42" s="113" t="s">
        <v>302</v>
      </c>
      <c r="C42" s="397">
        <v>786.22404999999992</v>
      </c>
      <c r="D42" s="236">
        <v>2</v>
      </c>
      <c r="E42" s="370">
        <v>1572.4480999999998</v>
      </c>
      <c r="F42" s="375">
        <v>274.6273205336048</v>
      </c>
      <c r="G42" s="381">
        <v>374.48196480962656</v>
      </c>
      <c r="H42" s="315"/>
      <c r="I42" s="359">
        <v>17</v>
      </c>
      <c r="J42" s="176" t="s">
        <v>358</v>
      </c>
      <c r="K42" s="397">
        <v>947.29263333333336</v>
      </c>
      <c r="L42" s="398">
        <v>3</v>
      </c>
      <c r="M42" s="406">
        <v>2841.8779</v>
      </c>
      <c r="N42" s="397">
        <v>384.41606241598686</v>
      </c>
      <c r="O42" s="406">
        <v>543.40490405951573</v>
      </c>
    </row>
    <row r="43" spans="1:15" ht="18.75" x14ac:dyDescent="0.35">
      <c r="A43" s="46">
        <v>9</v>
      </c>
      <c r="B43" s="113" t="s">
        <v>351</v>
      </c>
      <c r="C43" s="397">
        <v>835.21249999999986</v>
      </c>
      <c r="D43" s="236">
        <v>2</v>
      </c>
      <c r="E43" s="370">
        <v>1670.4249999999997</v>
      </c>
      <c r="F43" s="375">
        <v>281.74074980409227</v>
      </c>
      <c r="G43" s="381">
        <v>382.60021652964281</v>
      </c>
      <c r="H43" s="315"/>
      <c r="I43" s="359">
        <v>18</v>
      </c>
      <c r="J43" s="176" t="s">
        <v>358</v>
      </c>
      <c r="K43" s="397">
        <v>1001.3102416666667</v>
      </c>
      <c r="L43" s="398">
        <v>3</v>
      </c>
      <c r="M43" s="406">
        <v>3003.9307250000002</v>
      </c>
      <c r="N43" s="397">
        <v>395.48243727881106</v>
      </c>
      <c r="O43" s="406">
        <v>556.58163589753678</v>
      </c>
    </row>
    <row r="44" spans="1:15" ht="17.25" x14ac:dyDescent="0.25">
      <c r="A44" s="46">
        <v>11</v>
      </c>
      <c r="B44" s="113" t="s">
        <v>350</v>
      </c>
      <c r="C44" s="397">
        <v>839.26698749999991</v>
      </c>
      <c r="D44" s="236">
        <v>2</v>
      </c>
      <c r="E44" s="370">
        <v>1678.5339749999998</v>
      </c>
      <c r="F44" s="375">
        <v>293.69739886495199</v>
      </c>
      <c r="G44" s="381">
        <v>400.24823556902197</v>
      </c>
      <c r="H44" s="315"/>
      <c r="I44" s="359">
        <v>19</v>
      </c>
      <c r="J44" s="176" t="s">
        <v>358</v>
      </c>
      <c r="K44" s="397">
        <v>1055.3278499999999</v>
      </c>
      <c r="L44" s="398">
        <v>3</v>
      </c>
      <c r="M44" s="406">
        <v>3165.9835499999999</v>
      </c>
      <c r="N44" s="397">
        <v>418.49651209370245</v>
      </c>
      <c r="O44" s="406">
        <v>566.19424565300278</v>
      </c>
    </row>
    <row r="45" spans="1:15" ht="18.75" x14ac:dyDescent="0.35">
      <c r="A45" s="46">
        <v>10</v>
      </c>
      <c r="B45" s="113" t="s">
        <v>302</v>
      </c>
      <c r="C45" s="397">
        <v>867.25044999999989</v>
      </c>
      <c r="D45" s="236">
        <v>2</v>
      </c>
      <c r="E45" s="370">
        <v>1734.5008999999998</v>
      </c>
      <c r="F45" s="375">
        <v>293.50580874570483</v>
      </c>
      <c r="G45" s="381">
        <v>392.03688177435237</v>
      </c>
      <c r="H45" s="315"/>
      <c r="I45" s="359">
        <v>20</v>
      </c>
      <c r="J45" s="176" t="s">
        <v>358</v>
      </c>
      <c r="K45" s="397">
        <v>1109.3454583333335</v>
      </c>
      <c r="L45" s="398">
        <v>3</v>
      </c>
      <c r="M45" s="406">
        <v>3328.0363750000006</v>
      </c>
      <c r="N45" s="397">
        <v>436.52734044358436</v>
      </c>
      <c r="O45" s="406">
        <v>584.8341579079231</v>
      </c>
    </row>
    <row r="46" spans="1:15" ht="18.75" x14ac:dyDescent="0.35">
      <c r="A46" s="46">
        <v>10</v>
      </c>
      <c r="B46" s="113" t="s">
        <v>351</v>
      </c>
      <c r="C46" s="397">
        <v>916.23889999999983</v>
      </c>
      <c r="D46" s="236">
        <v>2</v>
      </c>
      <c r="E46" s="370">
        <v>1832.4777999999997</v>
      </c>
      <c r="F46" s="375">
        <v>298.49315323962719</v>
      </c>
      <c r="G46" s="381">
        <v>402.88743648352886</v>
      </c>
      <c r="H46" s="315"/>
      <c r="I46" s="359">
        <v>21</v>
      </c>
      <c r="J46" s="176" t="s">
        <v>358</v>
      </c>
      <c r="K46" s="397">
        <v>1163.3630666666666</v>
      </c>
      <c r="L46" s="398">
        <v>3</v>
      </c>
      <c r="M46" s="406">
        <v>3490.0891999999994</v>
      </c>
      <c r="N46" s="397">
        <v>444.57407078288804</v>
      </c>
      <c r="O46" s="406">
        <v>600.08126628108357</v>
      </c>
    </row>
    <row r="47" spans="1:15" ht="17.25" x14ac:dyDescent="0.25">
      <c r="A47" s="46">
        <v>12</v>
      </c>
      <c r="B47" s="113" t="s">
        <v>350</v>
      </c>
      <c r="C47" s="397">
        <v>920.29338749999999</v>
      </c>
      <c r="D47" s="236">
        <v>2</v>
      </c>
      <c r="E47" s="370">
        <v>1840.586775</v>
      </c>
      <c r="F47" s="375">
        <v>310.35939311457844</v>
      </c>
      <c r="G47" s="381">
        <v>413.36670304754841</v>
      </c>
      <c r="H47" s="315"/>
      <c r="I47" s="359">
        <v>22</v>
      </c>
      <c r="J47" s="176" t="s">
        <v>358</v>
      </c>
      <c r="K47" s="397">
        <v>1217.3806750000001</v>
      </c>
      <c r="L47" s="398">
        <v>3</v>
      </c>
      <c r="M47" s="406">
        <v>3652.1420250000001</v>
      </c>
      <c r="N47" s="397">
        <v>470.83719572973723</v>
      </c>
      <c r="O47" s="406">
        <v>613.47782709157389</v>
      </c>
    </row>
    <row r="48" spans="1:15" ht="18.75" x14ac:dyDescent="0.35">
      <c r="A48" s="46">
        <v>11</v>
      </c>
      <c r="B48" s="113" t="s">
        <v>302</v>
      </c>
      <c r="C48" s="397">
        <v>948.27684999999985</v>
      </c>
      <c r="D48" s="236">
        <v>2</v>
      </c>
      <c r="E48" s="370">
        <v>1896.5536999999997</v>
      </c>
      <c r="F48" s="375">
        <v>313.01347127330246</v>
      </c>
      <c r="G48" s="381">
        <v>414.35032733216588</v>
      </c>
      <c r="H48" s="315"/>
      <c r="I48" s="359">
        <v>23</v>
      </c>
      <c r="J48" s="176" t="s">
        <v>358</v>
      </c>
      <c r="K48" s="397">
        <v>1271.3982833333334</v>
      </c>
      <c r="L48" s="398">
        <v>3</v>
      </c>
      <c r="M48" s="406">
        <v>3814.1948500000003</v>
      </c>
      <c r="N48" s="397">
        <v>488.03844374939854</v>
      </c>
      <c r="O48" s="406">
        <v>627.83983367876749</v>
      </c>
    </row>
    <row r="49" spans="1:15" ht="18.75" x14ac:dyDescent="0.35">
      <c r="A49" s="46">
        <v>11</v>
      </c>
      <c r="B49" s="113" t="s">
        <v>351</v>
      </c>
      <c r="C49" s="397">
        <v>997.2652999999998</v>
      </c>
      <c r="D49" s="236">
        <v>2</v>
      </c>
      <c r="E49" s="370">
        <v>1994.5305999999996</v>
      </c>
      <c r="F49" s="375">
        <v>314.90762805027089</v>
      </c>
      <c r="G49" s="381">
        <v>417.05707462950386</v>
      </c>
      <c r="H49" s="315"/>
      <c r="I49" s="359">
        <v>24</v>
      </c>
      <c r="J49" s="176" t="s">
        <v>358</v>
      </c>
      <c r="K49" s="397">
        <v>1325.4158916666665</v>
      </c>
      <c r="L49" s="398">
        <v>3</v>
      </c>
      <c r="M49" s="406">
        <v>3976.2476749999996</v>
      </c>
      <c r="N49" s="397">
        <v>481.13906047524864</v>
      </c>
      <c r="O49" s="406">
        <v>645.27488692936834</v>
      </c>
    </row>
    <row r="50" spans="1:15" ht="17.25" x14ac:dyDescent="0.25">
      <c r="A50" s="46">
        <v>13</v>
      </c>
      <c r="B50" s="113" t="s">
        <v>350</v>
      </c>
      <c r="C50" s="397">
        <v>1001.3197875</v>
      </c>
      <c r="D50" s="236">
        <v>2</v>
      </c>
      <c r="E50" s="370">
        <v>2002.6395749999999</v>
      </c>
      <c r="F50" s="375">
        <v>333.93760016087754</v>
      </c>
      <c r="G50" s="381">
        <v>438.76187611610368</v>
      </c>
      <c r="H50" s="315"/>
      <c r="I50" s="359">
        <v>25</v>
      </c>
      <c r="J50" s="176" t="s">
        <v>358</v>
      </c>
      <c r="K50" s="397">
        <v>1379.4335000000001</v>
      </c>
      <c r="L50" s="398">
        <v>3</v>
      </c>
      <c r="M50" s="406">
        <v>4138.3005000000003</v>
      </c>
      <c r="N50" s="397">
        <v>515.92713407176359</v>
      </c>
      <c r="O50" s="406">
        <v>656.4132851164045</v>
      </c>
    </row>
    <row r="51" spans="1:15" ht="18.75" x14ac:dyDescent="0.35">
      <c r="A51" s="46">
        <v>12</v>
      </c>
      <c r="B51" s="113" t="s">
        <v>302</v>
      </c>
      <c r="C51" s="397">
        <v>1029.3032499999999</v>
      </c>
      <c r="D51" s="236">
        <v>2</v>
      </c>
      <c r="E51" s="370">
        <v>2058.6064999999999</v>
      </c>
      <c r="F51" s="375">
        <v>327.87411228676439</v>
      </c>
      <c r="G51" s="381">
        <v>430.31204793825918</v>
      </c>
      <c r="H51" s="315"/>
      <c r="I51" s="359">
        <v>26</v>
      </c>
      <c r="J51" s="176" t="s">
        <v>358</v>
      </c>
      <c r="K51" s="397">
        <v>1433.4511083333337</v>
      </c>
      <c r="L51" s="398">
        <v>3</v>
      </c>
      <c r="M51" s="406">
        <v>4300.353325000001</v>
      </c>
      <c r="N51" s="397">
        <v>532.70937773853325</v>
      </c>
      <c r="O51" s="406">
        <v>671.04024791035442</v>
      </c>
    </row>
    <row r="52" spans="1:15" ht="18.75" x14ac:dyDescent="0.35">
      <c r="A52" s="46">
        <v>12</v>
      </c>
      <c r="B52" s="113" t="s">
        <v>351</v>
      </c>
      <c r="C52" s="397">
        <v>1078.2917</v>
      </c>
      <c r="D52" s="236">
        <v>2</v>
      </c>
      <c r="E52" s="370">
        <v>2156.5834</v>
      </c>
      <c r="F52" s="375">
        <v>328.41699915738411</v>
      </c>
      <c r="G52" s="381">
        <v>441.58974234533514</v>
      </c>
      <c r="H52" s="315"/>
      <c r="I52" s="359">
        <v>27</v>
      </c>
      <c r="J52" s="176" t="s">
        <v>358</v>
      </c>
      <c r="K52" s="397">
        <v>1487.4687166666665</v>
      </c>
      <c r="L52" s="200">
        <v>3</v>
      </c>
      <c r="M52" s="406">
        <v>4462.4061499999998</v>
      </c>
      <c r="N52" s="397">
        <v>522.65615240248746</v>
      </c>
      <c r="O52" s="406">
        <v>684.14227498309492</v>
      </c>
    </row>
    <row r="53" spans="1:15" ht="17.25" x14ac:dyDescent="0.25">
      <c r="A53" s="46">
        <v>14</v>
      </c>
      <c r="B53" s="113" t="s">
        <v>350</v>
      </c>
      <c r="C53" s="397">
        <v>1082.3461874999998</v>
      </c>
      <c r="D53" s="236">
        <v>2</v>
      </c>
      <c r="E53" s="370">
        <v>2164.6923749999996</v>
      </c>
      <c r="F53" s="375">
        <v>350.01389755157032</v>
      </c>
      <c r="G53" s="381">
        <v>456.26519713493269</v>
      </c>
      <c r="H53" s="315"/>
      <c r="I53" s="359">
        <v>28</v>
      </c>
      <c r="J53" s="176" t="s">
        <v>358</v>
      </c>
      <c r="K53" s="397">
        <v>1541.4863250000001</v>
      </c>
      <c r="L53" s="200">
        <v>3</v>
      </c>
      <c r="M53" s="406">
        <v>4624.4589750000005</v>
      </c>
      <c r="N53" s="397">
        <v>561.33476911215803</v>
      </c>
      <c r="O53" s="406">
        <v>698.64642482866611</v>
      </c>
    </row>
    <row r="54" spans="1:15" ht="18.75" x14ac:dyDescent="0.35">
      <c r="A54" s="46">
        <v>13</v>
      </c>
      <c r="B54" s="113" t="s">
        <v>302</v>
      </c>
      <c r="C54" s="397">
        <v>1110.3296499999999</v>
      </c>
      <c r="D54" s="236">
        <v>2</v>
      </c>
      <c r="E54" s="370">
        <v>2220.6592999999998</v>
      </c>
      <c r="F54" s="375">
        <v>346.72919924061279</v>
      </c>
      <c r="G54" s="381">
        <v>450.98315394802137</v>
      </c>
      <c r="H54" s="315"/>
      <c r="I54" s="359">
        <v>29</v>
      </c>
      <c r="J54" s="176" t="s">
        <v>358</v>
      </c>
      <c r="K54" s="397">
        <v>1595.5039333333334</v>
      </c>
      <c r="L54" s="200">
        <v>3</v>
      </c>
      <c r="M54" s="406">
        <v>4786.5118000000002</v>
      </c>
      <c r="N54" s="397">
        <v>578.27636983031903</v>
      </c>
      <c r="O54" s="406">
        <v>713.89616245226841</v>
      </c>
    </row>
    <row r="55" spans="1:15" ht="18.75" x14ac:dyDescent="0.35">
      <c r="A55" s="46">
        <v>13</v>
      </c>
      <c r="B55" s="113" t="s">
        <v>351</v>
      </c>
      <c r="C55" s="397">
        <v>1159.3181</v>
      </c>
      <c r="D55" s="236">
        <v>2</v>
      </c>
      <c r="E55" s="370">
        <v>2318.6361999999999</v>
      </c>
      <c r="F55" s="375">
        <v>342.57171957296549</v>
      </c>
      <c r="G55" s="381">
        <v>448.71872017224814</v>
      </c>
      <c r="H55" s="315"/>
      <c r="I55" s="359">
        <v>30</v>
      </c>
      <c r="J55" s="176" t="s">
        <v>358</v>
      </c>
      <c r="K55" s="397">
        <v>1649.521541666667</v>
      </c>
      <c r="L55" s="200">
        <v>3</v>
      </c>
      <c r="M55" s="406">
        <v>4948.5646250000009</v>
      </c>
      <c r="N55" s="397">
        <v>577.61368369955244</v>
      </c>
      <c r="O55" s="406">
        <v>726.63657307773519</v>
      </c>
    </row>
    <row r="56" spans="1:15" ht="17.25" x14ac:dyDescent="0.25">
      <c r="A56" s="46">
        <v>15</v>
      </c>
      <c r="B56" s="113" t="s">
        <v>350</v>
      </c>
      <c r="C56" s="397">
        <v>1163.3725874999998</v>
      </c>
      <c r="D56" s="236">
        <v>2</v>
      </c>
      <c r="E56" s="370">
        <v>2326.7451749999996</v>
      </c>
      <c r="F56" s="375">
        <v>366.43718849598508</v>
      </c>
      <c r="G56" s="381">
        <v>471.78873556205934</v>
      </c>
      <c r="H56" s="315"/>
      <c r="I56" s="359">
        <v>31</v>
      </c>
      <c r="J56" s="176" t="s">
        <v>358</v>
      </c>
      <c r="K56" s="397">
        <v>1703.5391499999998</v>
      </c>
      <c r="L56" s="200">
        <v>3</v>
      </c>
      <c r="M56" s="406">
        <v>5110.6174499999997</v>
      </c>
      <c r="N56" s="397">
        <v>604.78836170054342</v>
      </c>
      <c r="O56" s="406">
        <v>744.03115559003254</v>
      </c>
    </row>
    <row r="57" spans="1:15" ht="18.75" x14ac:dyDescent="0.35">
      <c r="A57" s="46">
        <v>14</v>
      </c>
      <c r="B57" s="113" t="s">
        <v>302</v>
      </c>
      <c r="C57" s="397">
        <v>1191.3560499999999</v>
      </c>
      <c r="D57" s="236">
        <v>2</v>
      </c>
      <c r="E57" s="370">
        <v>2382.7120999999997</v>
      </c>
      <c r="F57" s="375">
        <v>362.70429397643494</v>
      </c>
      <c r="G57" s="381">
        <v>468.91288591651016</v>
      </c>
      <c r="H57" s="315"/>
      <c r="I57" s="359">
        <v>32</v>
      </c>
      <c r="J57" s="176" t="s">
        <v>358</v>
      </c>
      <c r="K57" s="397">
        <v>1757.5567583333334</v>
      </c>
      <c r="L57" s="200">
        <v>3</v>
      </c>
      <c r="M57" s="406">
        <v>5272.6702750000004</v>
      </c>
      <c r="N57" s="397">
        <v>620.5771133159717</v>
      </c>
      <c r="O57" s="406">
        <v>756.31892712454191</v>
      </c>
    </row>
    <row r="58" spans="1:15" ht="18.75" x14ac:dyDescent="0.35">
      <c r="A58" s="46">
        <v>15</v>
      </c>
      <c r="B58" s="113" t="s">
        <v>351</v>
      </c>
      <c r="C58" s="397">
        <v>1240.3444999999999</v>
      </c>
      <c r="D58" s="236">
        <v>2</v>
      </c>
      <c r="E58" s="370">
        <v>2480.6889999999999</v>
      </c>
      <c r="F58" s="375">
        <v>380.76326299784483</v>
      </c>
      <c r="G58" s="381">
        <v>490.38201934928077</v>
      </c>
      <c r="H58" s="315"/>
      <c r="I58" s="359">
        <v>33</v>
      </c>
      <c r="J58" s="176" t="s">
        <v>358</v>
      </c>
      <c r="K58" s="397">
        <v>1811.5743666666669</v>
      </c>
      <c r="L58" s="200">
        <v>3</v>
      </c>
      <c r="M58" s="406">
        <v>5434.7231000000011</v>
      </c>
      <c r="N58" s="397">
        <v>624.7694617227437</v>
      </c>
      <c r="O58" s="406">
        <v>769.7295115903554</v>
      </c>
    </row>
    <row r="59" spans="1:15" ht="17.25" x14ac:dyDescent="0.25">
      <c r="A59" s="46">
        <v>16</v>
      </c>
      <c r="B59" s="113" t="s">
        <v>350</v>
      </c>
      <c r="C59" s="397">
        <v>1244.3989874999997</v>
      </c>
      <c r="D59" s="236">
        <v>2</v>
      </c>
      <c r="E59" s="370">
        <v>2488.7979749999995</v>
      </c>
      <c r="F59" s="375">
        <v>379.81193144185431</v>
      </c>
      <c r="G59" s="381">
        <v>490.31473978564225</v>
      </c>
      <c r="H59" s="315"/>
      <c r="I59" s="359">
        <v>34</v>
      </c>
      <c r="J59" s="176" t="s">
        <v>358</v>
      </c>
      <c r="K59" s="397">
        <v>1865.591975</v>
      </c>
      <c r="L59" s="200">
        <v>3</v>
      </c>
      <c r="M59" s="406">
        <v>5596.7759249999999</v>
      </c>
      <c r="N59" s="397">
        <v>642.18595290559369</v>
      </c>
      <c r="O59" s="406">
        <v>784.57475643676821</v>
      </c>
    </row>
    <row r="60" spans="1:15" ht="18.75" x14ac:dyDescent="0.35">
      <c r="A60" s="46">
        <v>15</v>
      </c>
      <c r="B60" s="113" t="s">
        <v>302</v>
      </c>
      <c r="C60" s="397">
        <v>1272.3824499999998</v>
      </c>
      <c r="D60" s="236">
        <v>2</v>
      </c>
      <c r="E60" s="370">
        <v>2544.7648999999997</v>
      </c>
      <c r="F60" s="375">
        <v>381.53209758771214</v>
      </c>
      <c r="G60" s="381">
        <v>490.7100716223128</v>
      </c>
      <c r="H60" s="315"/>
      <c r="I60" s="360">
        <v>35</v>
      </c>
      <c r="J60" s="324" t="s">
        <v>358</v>
      </c>
      <c r="K60" s="400">
        <v>1919.6095833333336</v>
      </c>
      <c r="L60" s="402">
        <v>3</v>
      </c>
      <c r="M60" s="407">
        <v>5758.8287500000006</v>
      </c>
      <c r="N60" s="400">
        <v>656.69313012841769</v>
      </c>
      <c r="O60" s="407">
        <v>797.75318925346642</v>
      </c>
    </row>
    <row r="61" spans="1:15" ht="17.25" x14ac:dyDescent="0.25">
      <c r="A61" s="46">
        <v>17</v>
      </c>
      <c r="B61" s="113" t="s">
        <v>350</v>
      </c>
      <c r="C61" s="397">
        <v>1325.4253874999997</v>
      </c>
      <c r="D61" s="236">
        <v>2</v>
      </c>
      <c r="E61" s="370">
        <v>2650.8507749999994</v>
      </c>
      <c r="F61" s="375">
        <v>395.4260679087256</v>
      </c>
      <c r="G61" s="381">
        <v>507.21390193583534</v>
      </c>
      <c r="H61" s="315"/>
    </row>
    <row r="62" spans="1:15" ht="18.75" x14ac:dyDescent="0.35">
      <c r="A62" s="46">
        <v>16</v>
      </c>
      <c r="B62" s="113" t="s">
        <v>302</v>
      </c>
      <c r="C62" s="397">
        <v>1353.4088499999998</v>
      </c>
      <c r="D62" s="236">
        <v>2</v>
      </c>
      <c r="E62" s="370">
        <v>2706.8176999999996</v>
      </c>
      <c r="F62" s="375">
        <v>398.04494271060412</v>
      </c>
      <c r="G62" s="381">
        <v>510.81562471163903</v>
      </c>
      <c r="H62" s="315"/>
    </row>
    <row r="63" spans="1:15" ht="17.25" x14ac:dyDescent="0.25">
      <c r="A63" s="46">
        <v>18</v>
      </c>
      <c r="B63" s="113" t="s">
        <v>350</v>
      </c>
      <c r="C63" s="397">
        <v>1406.4517874999997</v>
      </c>
      <c r="D63" s="236">
        <v>2</v>
      </c>
      <c r="E63" s="370">
        <v>2812.9035749999994</v>
      </c>
      <c r="F63" s="375">
        <v>407.47622245781446</v>
      </c>
      <c r="G63" s="381">
        <v>525.98062145202334</v>
      </c>
      <c r="H63" s="315"/>
    </row>
    <row r="64" spans="1:15" ht="18.75" x14ac:dyDescent="0.35">
      <c r="A64" s="46">
        <v>17</v>
      </c>
      <c r="B64" s="113" t="s">
        <v>302</v>
      </c>
      <c r="C64" s="397">
        <v>1434.4352499999998</v>
      </c>
      <c r="D64" s="236">
        <v>2</v>
      </c>
      <c r="E64" s="370">
        <v>2868.8704999999995</v>
      </c>
      <c r="F64" s="375">
        <v>416.93106594272513</v>
      </c>
      <c r="G64" s="381">
        <v>531.2082947808392</v>
      </c>
      <c r="H64" s="315"/>
    </row>
    <row r="65" spans="1:11" ht="17.25" x14ac:dyDescent="0.25">
      <c r="A65" s="272">
        <v>19</v>
      </c>
      <c r="B65" s="139" t="s">
        <v>352</v>
      </c>
      <c r="C65" s="376">
        <v>1487.4781874999996</v>
      </c>
      <c r="D65" s="369">
        <v>2</v>
      </c>
      <c r="E65" s="411">
        <v>2974.9563749999993</v>
      </c>
      <c r="F65" s="376">
        <v>424.41791461070738</v>
      </c>
      <c r="G65" s="487">
        <v>542.86011026541428</v>
      </c>
      <c r="H65" s="315"/>
    </row>
    <row r="66" spans="1:11" ht="18.75" x14ac:dyDescent="0.35">
      <c r="A66" s="314">
        <v>18</v>
      </c>
      <c r="B66" s="113" t="s">
        <v>302</v>
      </c>
      <c r="C66" s="397">
        <v>1515.4616499999997</v>
      </c>
      <c r="D66" s="236">
        <v>2</v>
      </c>
      <c r="E66" s="370">
        <v>3030.9232999999995</v>
      </c>
      <c r="F66" s="375">
        <v>432.67203769410804</v>
      </c>
      <c r="G66" s="381">
        <v>550.34260325931166</v>
      </c>
      <c r="H66" s="315"/>
    </row>
    <row r="67" spans="1:11" ht="18.75" x14ac:dyDescent="0.35">
      <c r="A67" s="314">
        <v>19</v>
      </c>
      <c r="B67" s="113" t="s">
        <v>302</v>
      </c>
      <c r="C67" s="397">
        <v>1596.4880499999997</v>
      </c>
      <c r="D67" s="236">
        <v>2</v>
      </c>
      <c r="E67" s="370">
        <v>3192.9760999999994</v>
      </c>
      <c r="F67" s="375">
        <v>445.71910099043612</v>
      </c>
      <c r="G67" s="381">
        <v>566.96201867421451</v>
      </c>
      <c r="H67" s="315"/>
    </row>
    <row r="68" spans="1:11" ht="18.75" x14ac:dyDescent="0.35">
      <c r="A68" s="314">
        <v>20</v>
      </c>
      <c r="B68" s="113" t="s">
        <v>302</v>
      </c>
      <c r="C68" s="397">
        <v>1677.5144499999997</v>
      </c>
      <c r="D68" s="236">
        <v>2</v>
      </c>
      <c r="E68" s="370">
        <v>3355.0288999999993</v>
      </c>
      <c r="F68" s="375">
        <v>460.38806918487757</v>
      </c>
      <c r="G68" s="381">
        <v>584.25284798264647</v>
      </c>
      <c r="H68" s="315"/>
    </row>
    <row r="69" spans="1:11" ht="18.75" x14ac:dyDescent="0.35">
      <c r="A69" s="314">
        <v>21</v>
      </c>
      <c r="B69" s="113" t="s">
        <v>302</v>
      </c>
      <c r="C69" s="397">
        <v>1758.5408499999996</v>
      </c>
      <c r="D69" s="236">
        <v>2</v>
      </c>
      <c r="E69" s="370">
        <v>3517.0816999999993</v>
      </c>
      <c r="F69" s="375">
        <v>476.84689724426693</v>
      </c>
      <c r="G69" s="381">
        <v>600.90481237519793</v>
      </c>
      <c r="H69" s="315"/>
    </row>
    <row r="70" spans="1:11" ht="18.75" x14ac:dyDescent="0.35">
      <c r="A70" s="314">
        <v>22</v>
      </c>
      <c r="B70" s="113" t="s">
        <v>302</v>
      </c>
      <c r="C70" s="397">
        <v>1839.5672499999998</v>
      </c>
      <c r="D70" s="236">
        <v>2</v>
      </c>
      <c r="E70" s="370">
        <v>3679.1344999999997</v>
      </c>
      <c r="F70" s="375">
        <v>490.08397573796174</v>
      </c>
      <c r="G70" s="381">
        <v>615.74707977082721</v>
      </c>
      <c r="H70" s="315"/>
    </row>
    <row r="71" spans="1:11" ht="18.75" x14ac:dyDescent="0.35">
      <c r="A71" s="46">
        <v>23</v>
      </c>
      <c r="B71" s="113" t="s">
        <v>302</v>
      </c>
      <c r="C71" s="397">
        <v>1920.5936499999998</v>
      </c>
      <c r="D71" s="236">
        <v>2</v>
      </c>
      <c r="E71" s="370">
        <v>3841.1872999999996</v>
      </c>
      <c r="F71" s="375">
        <v>504.20052202591501</v>
      </c>
      <c r="G71" s="381">
        <v>630.22730584278543</v>
      </c>
      <c r="H71" s="315"/>
    </row>
    <row r="72" spans="1:11" ht="18.75" x14ac:dyDescent="0.35">
      <c r="A72" s="46">
        <v>24</v>
      </c>
      <c r="B72" s="113" t="s">
        <v>302</v>
      </c>
      <c r="C72" s="397">
        <v>2001.6200499999998</v>
      </c>
      <c r="D72" s="236">
        <v>2</v>
      </c>
      <c r="E72" s="370">
        <v>4003.2400999999995</v>
      </c>
      <c r="F72" s="375">
        <v>518.79732486555145</v>
      </c>
      <c r="G72" s="381">
        <v>645.01789826715185</v>
      </c>
      <c r="H72" s="315"/>
    </row>
    <row r="73" spans="1:11" ht="18.75" x14ac:dyDescent="0.35">
      <c r="A73" s="316">
        <v>25</v>
      </c>
      <c r="B73" s="317" t="s">
        <v>302</v>
      </c>
      <c r="C73" s="400">
        <v>2082.6464499999997</v>
      </c>
      <c r="D73" s="237">
        <v>2</v>
      </c>
      <c r="E73" s="410">
        <v>4165.2928999999995</v>
      </c>
      <c r="F73" s="377">
        <v>531.55182387517209</v>
      </c>
      <c r="G73" s="384">
        <v>659.34791090256829</v>
      </c>
      <c r="H73" s="315"/>
    </row>
    <row r="74" spans="1:11" x14ac:dyDescent="0.25">
      <c r="A74" s="311"/>
      <c r="B74" s="253"/>
      <c r="C74" s="253"/>
      <c r="D74" s="311"/>
      <c r="E74" s="311"/>
      <c r="F74" s="253"/>
      <c r="G74" s="253"/>
      <c r="H74" s="315"/>
    </row>
    <row r="75" spans="1:11" x14ac:dyDescent="0.25">
      <c r="A75" s="311"/>
      <c r="B75" s="253"/>
      <c r="C75" s="84"/>
      <c r="D75" s="311"/>
      <c r="E75" s="311"/>
      <c r="F75" s="318"/>
      <c r="G75" s="311"/>
      <c r="H75" s="113"/>
    </row>
    <row r="76" spans="1:11" x14ac:dyDescent="0.25">
      <c r="A76" s="48"/>
      <c r="B76" s="256"/>
      <c r="C76" s="256"/>
      <c r="D76" s="48"/>
      <c r="E76" s="48"/>
      <c r="F76" s="256"/>
      <c r="G76" s="256"/>
      <c r="H76" s="256"/>
      <c r="K76" s="117"/>
    </row>
    <row r="77" spans="1:11" x14ac:dyDescent="0.25">
      <c r="A77" s="48"/>
      <c r="B77" s="256"/>
      <c r="C77" s="330"/>
      <c r="D77" s="48"/>
      <c r="E77" s="48"/>
      <c r="F77" s="256"/>
      <c r="G77" s="46"/>
      <c r="H77" s="113"/>
      <c r="K77" s="117"/>
    </row>
    <row r="78" spans="1:11" x14ac:dyDescent="0.25">
      <c r="A78" s="48"/>
      <c r="B78" s="320"/>
      <c r="C78" s="259"/>
      <c r="D78" s="320"/>
      <c r="E78" s="320"/>
      <c r="F78" s="320"/>
      <c r="G78" s="320"/>
      <c r="H78" s="320"/>
      <c r="K78" s="117"/>
    </row>
    <row r="79" spans="1:11" x14ac:dyDescent="0.25">
      <c r="A79" s="46"/>
      <c r="B79" s="113"/>
      <c r="C79" s="331"/>
      <c r="D79" s="321"/>
      <c r="E79" s="321"/>
      <c r="F79" s="111"/>
      <c r="G79" s="111"/>
      <c r="H79" s="88"/>
      <c r="K79" s="117"/>
    </row>
    <row r="80" spans="1:11" x14ac:dyDescent="0.25">
      <c r="A80" s="46"/>
      <c r="B80" s="113"/>
      <c r="C80" s="331"/>
      <c r="D80" s="321"/>
      <c r="E80" s="321"/>
      <c r="F80" s="111"/>
      <c r="G80" s="111"/>
      <c r="H80" s="88"/>
      <c r="K80" s="117"/>
    </row>
    <row r="81" spans="1:11" x14ac:dyDescent="0.25">
      <c r="A81" s="46"/>
      <c r="B81" s="113"/>
      <c r="C81" s="331"/>
      <c r="D81" s="321"/>
      <c r="E81" s="321"/>
      <c r="F81" s="111"/>
      <c r="G81" s="111"/>
      <c r="H81" s="88"/>
      <c r="K81" s="117"/>
    </row>
    <row r="82" spans="1:11" x14ac:dyDescent="0.25">
      <c r="A82" s="46"/>
      <c r="B82" s="113"/>
      <c r="C82" s="331"/>
      <c r="D82" s="321"/>
      <c r="E82" s="321"/>
      <c r="F82" s="111"/>
      <c r="G82" s="111"/>
      <c r="H82" s="88"/>
      <c r="K82" s="117"/>
    </row>
    <row r="83" spans="1:11" x14ac:dyDescent="0.25">
      <c r="A83" s="46"/>
      <c r="B83" s="113"/>
      <c r="C83" s="331"/>
      <c r="D83" s="321"/>
      <c r="E83" s="321"/>
      <c r="F83" s="111"/>
      <c r="G83" s="111"/>
      <c r="H83" s="88"/>
      <c r="K83" s="117"/>
    </row>
    <row r="84" spans="1:11" x14ac:dyDescent="0.25">
      <c r="A84" s="46"/>
      <c r="B84" s="113"/>
      <c r="C84" s="331"/>
      <c r="D84" s="321"/>
      <c r="E84" s="321"/>
      <c r="F84" s="111"/>
      <c r="G84" s="111"/>
      <c r="H84" s="88"/>
      <c r="K84" s="117"/>
    </row>
    <row r="85" spans="1:11" x14ac:dyDescent="0.25">
      <c r="A85" s="322"/>
      <c r="B85" s="113"/>
      <c r="C85" s="331"/>
      <c r="D85" s="321"/>
      <c r="E85" s="321"/>
      <c r="F85" s="111"/>
      <c r="G85" s="111"/>
      <c r="H85" s="88"/>
      <c r="K85" s="117"/>
    </row>
    <row r="86" spans="1:11" x14ac:dyDescent="0.25">
      <c r="A86" s="322"/>
      <c r="B86" s="113"/>
      <c r="C86" s="331"/>
      <c r="D86" s="323"/>
      <c r="E86" s="323"/>
      <c r="F86" s="329"/>
      <c r="G86" s="111"/>
      <c r="H86" s="88"/>
      <c r="K86" s="117"/>
    </row>
    <row r="87" spans="1:11" x14ac:dyDescent="0.25">
      <c r="A87" s="321"/>
      <c r="B87" s="113"/>
      <c r="C87" s="331"/>
      <c r="D87" s="321"/>
      <c r="E87" s="321"/>
      <c r="F87" s="111"/>
      <c r="G87" s="111"/>
      <c r="H87" s="88"/>
      <c r="K87" s="117"/>
    </row>
    <row r="88" spans="1:11" x14ac:dyDescent="0.25">
      <c r="A88" s="321"/>
      <c r="B88" s="113"/>
      <c r="C88" s="331"/>
      <c r="D88" s="321"/>
      <c r="E88" s="321"/>
      <c r="F88" s="111"/>
      <c r="G88" s="111"/>
      <c r="H88" s="88"/>
      <c r="K88" s="117"/>
    </row>
    <row r="89" spans="1:11" x14ac:dyDescent="0.25">
      <c r="A89" s="321"/>
      <c r="B89" s="113"/>
      <c r="C89" s="331"/>
      <c r="D89" s="321"/>
      <c r="E89" s="321"/>
      <c r="F89" s="111"/>
      <c r="G89" s="111"/>
      <c r="H89" s="88"/>
      <c r="K89" s="117"/>
    </row>
    <row r="90" spans="1:11" x14ac:dyDescent="0.25">
      <c r="A90" s="321"/>
      <c r="B90" s="113"/>
      <c r="C90" s="331"/>
      <c r="D90" s="321"/>
      <c r="E90" s="321"/>
      <c r="F90" s="111"/>
      <c r="G90" s="111"/>
      <c r="H90" s="88"/>
      <c r="K90" s="117"/>
    </row>
    <row r="91" spans="1:11" x14ac:dyDescent="0.25">
      <c r="A91" s="321"/>
      <c r="B91" s="113"/>
      <c r="C91" s="331"/>
      <c r="D91" s="321"/>
      <c r="E91" s="321"/>
      <c r="F91" s="111"/>
      <c r="G91" s="111"/>
      <c r="H91" s="88"/>
      <c r="K91" s="117"/>
    </row>
    <row r="92" spans="1:11" x14ac:dyDescent="0.25">
      <c r="A92" s="321"/>
      <c r="B92" s="113"/>
      <c r="C92" s="331"/>
      <c r="D92" s="321"/>
      <c r="E92" s="321"/>
      <c r="F92" s="111"/>
      <c r="G92" s="111"/>
      <c r="H92" s="88"/>
      <c r="K92" s="117"/>
    </row>
    <row r="93" spans="1:11" x14ac:dyDescent="0.25">
      <c r="A93" s="321"/>
      <c r="B93" s="113"/>
      <c r="C93" s="331"/>
      <c r="D93" s="321"/>
      <c r="E93" s="321"/>
      <c r="F93" s="111"/>
      <c r="G93" s="111"/>
      <c r="H93" s="88"/>
      <c r="K93" s="117"/>
    </row>
    <row r="94" spans="1:11" x14ac:dyDescent="0.25">
      <c r="A94" s="321"/>
      <c r="B94" s="113"/>
      <c r="C94" s="331"/>
      <c r="D94" s="321"/>
      <c r="E94" s="321"/>
      <c r="F94" s="111"/>
      <c r="G94" s="111"/>
      <c r="H94" s="88"/>
      <c r="K94" s="117"/>
    </row>
    <row r="95" spans="1:11" x14ac:dyDescent="0.25">
      <c r="A95" s="321"/>
      <c r="B95" s="113"/>
      <c r="C95" s="331"/>
      <c r="D95" s="321"/>
      <c r="E95" s="321"/>
      <c r="F95" s="111"/>
      <c r="G95" s="111"/>
      <c r="H95" s="88"/>
      <c r="K95" s="117"/>
    </row>
    <row r="96" spans="1:11" x14ac:dyDescent="0.25">
      <c r="A96" s="321"/>
      <c r="B96" s="113"/>
      <c r="C96" s="331"/>
      <c r="D96" s="321"/>
      <c r="E96" s="321"/>
      <c r="F96" s="111"/>
      <c r="G96" s="111"/>
      <c r="H96" s="88"/>
      <c r="K96" s="117"/>
    </row>
    <row r="97" spans="1:11" x14ac:dyDescent="0.25">
      <c r="A97" s="321"/>
      <c r="B97" s="113"/>
      <c r="C97" s="331"/>
      <c r="D97" s="321"/>
      <c r="E97" s="321"/>
      <c r="F97" s="111"/>
      <c r="G97" s="111"/>
      <c r="H97" s="88"/>
      <c r="K97" s="117"/>
    </row>
    <row r="98" spans="1:11" x14ac:dyDescent="0.25">
      <c r="A98" s="321"/>
      <c r="B98" s="113"/>
      <c r="C98" s="331"/>
      <c r="D98" s="321"/>
      <c r="E98" s="321"/>
      <c r="F98" s="111"/>
      <c r="G98" s="111"/>
      <c r="H98" s="88"/>
      <c r="K98" s="117"/>
    </row>
    <row r="99" spans="1:11" x14ac:dyDescent="0.25">
      <c r="A99" s="321"/>
      <c r="B99" s="113"/>
      <c r="C99" s="331"/>
      <c r="D99" s="321"/>
      <c r="E99" s="321"/>
      <c r="F99" s="111"/>
      <c r="G99" s="111"/>
      <c r="H99" s="88"/>
      <c r="K99" s="117"/>
    </row>
    <row r="100" spans="1:11" x14ac:dyDescent="0.25">
      <c r="A100" s="321"/>
      <c r="B100" s="113"/>
      <c r="C100" s="331"/>
      <c r="D100" s="321"/>
      <c r="E100" s="321"/>
      <c r="F100" s="111"/>
      <c r="G100" s="111"/>
      <c r="H100" s="88"/>
      <c r="K100" s="117"/>
    </row>
    <row r="101" spans="1:11" x14ac:dyDescent="0.25">
      <c r="A101" s="321"/>
      <c r="B101" s="113"/>
      <c r="C101" s="331"/>
      <c r="D101" s="321"/>
      <c r="E101" s="321"/>
      <c r="F101" s="111"/>
      <c r="G101" s="111"/>
      <c r="H101" s="88"/>
      <c r="K101" s="117"/>
    </row>
    <row r="102" spans="1:11" x14ac:dyDescent="0.25">
      <c r="A102" s="321"/>
      <c r="B102" s="113"/>
      <c r="C102" s="331"/>
      <c r="D102" s="321"/>
      <c r="E102" s="321"/>
      <c r="F102" s="111"/>
      <c r="G102" s="111"/>
      <c r="H102" s="88"/>
      <c r="K102" s="117"/>
    </row>
    <row r="103" spans="1:11" x14ac:dyDescent="0.25">
      <c r="A103" s="321"/>
      <c r="B103" s="113"/>
      <c r="C103" s="331"/>
      <c r="D103" s="321"/>
      <c r="E103" s="321"/>
      <c r="F103" s="111"/>
      <c r="G103" s="111"/>
      <c r="H103" s="88"/>
      <c r="K103" s="117"/>
    </row>
    <row r="104" spans="1:11" x14ac:dyDescent="0.25">
      <c r="A104" s="321"/>
      <c r="B104" s="113"/>
      <c r="C104" s="331"/>
      <c r="D104" s="321"/>
      <c r="E104" s="321"/>
      <c r="F104" s="111"/>
      <c r="G104" s="111"/>
      <c r="H104" s="88"/>
      <c r="K104" s="117"/>
    </row>
    <row r="105" spans="1:11" x14ac:dyDescent="0.25">
      <c r="A105" s="321"/>
      <c r="B105" s="113"/>
      <c r="C105" s="331"/>
      <c r="D105" s="321"/>
      <c r="E105" s="321"/>
      <c r="F105" s="111"/>
      <c r="G105" s="111"/>
      <c r="H105" s="88"/>
      <c r="K105" s="117"/>
    </row>
    <row r="106" spans="1:11" x14ac:dyDescent="0.25">
      <c r="A106" s="321"/>
      <c r="B106" s="113"/>
      <c r="C106" s="331"/>
      <c r="D106" s="321"/>
      <c r="E106" s="321"/>
      <c r="F106" s="111"/>
      <c r="G106" s="111"/>
      <c r="H106" s="88"/>
      <c r="K106" s="117"/>
    </row>
    <row r="107" spans="1:11" x14ac:dyDescent="0.25">
      <c r="A107" s="321"/>
      <c r="B107" s="113"/>
      <c r="C107" s="331"/>
      <c r="D107" s="321"/>
      <c r="E107" s="321"/>
      <c r="F107" s="111"/>
      <c r="G107" s="111"/>
      <c r="H107" s="88"/>
      <c r="K107" s="117"/>
    </row>
    <row r="108" spans="1:11" x14ac:dyDescent="0.25">
      <c r="A108" s="321"/>
      <c r="B108" s="113"/>
      <c r="C108" s="331"/>
      <c r="D108" s="321"/>
      <c r="E108" s="321"/>
      <c r="F108" s="111"/>
      <c r="G108" s="111"/>
      <c r="H108" s="88"/>
      <c r="K108" s="117"/>
    </row>
    <row r="109" spans="1:11" x14ac:dyDescent="0.25">
      <c r="A109" s="321"/>
      <c r="B109" s="113"/>
      <c r="C109" s="331"/>
      <c r="D109" s="321"/>
      <c r="E109" s="321"/>
      <c r="F109" s="111"/>
      <c r="G109" s="111"/>
      <c r="H109" s="88"/>
      <c r="K109" s="117"/>
    </row>
    <row r="110" spans="1:11" x14ac:dyDescent="0.25">
      <c r="A110" s="321"/>
      <c r="B110" s="113"/>
      <c r="C110" s="331"/>
      <c r="D110" s="321"/>
      <c r="E110" s="321"/>
      <c r="F110" s="111"/>
      <c r="G110" s="111"/>
      <c r="H110" s="46"/>
      <c r="K110" s="117"/>
    </row>
    <row r="111" spans="1:11" x14ac:dyDescent="0.25">
      <c r="A111" s="321"/>
      <c r="B111" s="113"/>
      <c r="C111" s="331"/>
      <c r="D111" s="321"/>
      <c r="E111" s="321"/>
      <c r="F111" s="111"/>
      <c r="G111" s="111"/>
      <c r="H111" s="46"/>
      <c r="K111" s="117"/>
    </row>
    <row r="112" spans="1:11" x14ac:dyDescent="0.25">
      <c r="A112" s="321"/>
      <c r="B112" s="113"/>
      <c r="C112" s="331"/>
      <c r="D112" s="321"/>
      <c r="E112" s="321"/>
      <c r="F112" s="111"/>
      <c r="G112" s="111"/>
      <c r="H112" s="88"/>
      <c r="K112" s="117"/>
    </row>
    <row r="113" spans="1:11" x14ac:dyDescent="0.25">
      <c r="A113" s="321"/>
      <c r="B113" s="113"/>
      <c r="C113" s="331"/>
      <c r="D113" s="321"/>
      <c r="E113" s="321"/>
      <c r="F113" s="111"/>
      <c r="G113" s="111"/>
      <c r="H113" s="88"/>
      <c r="K113" s="117"/>
    </row>
    <row r="114" spans="1:11" x14ac:dyDescent="0.25">
      <c r="A114" s="321"/>
      <c r="B114" s="113"/>
      <c r="C114" s="331"/>
      <c r="D114" s="321"/>
      <c r="E114" s="321"/>
      <c r="F114" s="111"/>
      <c r="G114" s="111"/>
      <c r="H114" s="88"/>
      <c r="K114" s="117"/>
    </row>
    <row r="115" spans="1:11" x14ac:dyDescent="0.25">
      <c r="A115" s="321"/>
      <c r="B115" s="113"/>
      <c r="C115" s="331"/>
      <c r="D115" s="321"/>
      <c r="E115" s="321"/>
      <c r="F115" s="111"/>
      <c r="G115" s="111"/>
      <c r="H115" s="88"/>
      <c r="K115" s="117"/>
    </row>
    <row r="116" spans="1:11" x14ac:dyDescent="0.25">
      <c r="A116" s="321"/>
      <c r="B116" s="113"/>
      <c r="C116" s="331"/>
      <c r="D116" s="321"/>
      <c r="E116" s="321"/>
      <c r="F116" s="111"/>
      <c r="G116" s="111"/>
      <c r="H116" s="88"/>
      <c r="K116" s="117"/>
    </row>
    <row r="117" spans="1:11" x14ac:dyDescent="0.25">
      <c r="A117" s="321"/>
      <c r="B117" s="113"/>
      <c r="C117" s="331"/>
      <c r="D117" s="321"/>
      <c r="E117" s="321"/>
      <c r="F117" s="111"/>
      <c r="G117" s="111"/>
      <c r="H117" s="88"/>
      <c r="K117" s="117"/>
    </row>
    <row r="118" spans="1:11" x14ac:dyDescent="0.25">
      <c r="A118" s="321"/>
      <c r="B118" s="113"/>
      <c r="C118" s="331"/>
      <c r="D118" s="321"/>
      <c r="E118" s="321"/>
      <c r="F118" s="111"/>
      <c r="G118" s="111"/>
      <c r="H118" s="88"/>
      <c r="K118" s="117"/>
    </row>
    <row r="119" spans="1:11" x14ac:dyDescent="0.25">
      <c r="A119" s="321"/>
      <c r="B119" s="113"/>
      <c r="C119" s="331"/>
      <c r="D119" s="321"/>
      <c r="E119" s="321"/>
      <c r="F119" s="111"/>
      <c r="G119" s="111"/>
      <c r="H119" s="88"/>
      <c r="K119" s="117"/>
    </row>
    <row r="120" spans="1:11" x14ac:dyDescent="0.25">
      <c r="A120" s="321"/>
      <c r="B120" s="113"/>
      <c r="C120" s="331"/>
      <c r="D120" s="321"/>
      <c r="E120" s="321"/>
      <c r="F120" s="111"/>
      <c r="G120" s="111"/>
      <c r="H120" s="88"/>
      <c r="K120" s="117"/>
    </row>
    <row r="121" spans="1:11" x14ac:dyDescent="0.25">
      <c r="A121" s="321"/>
      <c r="B121" s="113"/>
      <c r="C121" s="331"/>
      <c r="D121" s="321"/>
      <c r="E121" s="321"/>
      <c r="F121" s="111"/>
      <c r="G121" s="111"/>
      <c r="H121" s="88"/>
      <c r="K121" s="117"/>
    </row>
    <row r="122" spans="1:11" x14ac:dyDescent="0.25">
      <c r="A122" s="321"/>
      <c r="B122" s="113"/>
      <c r="C122" s="331"/>
      <c r="D122" s="321"/>
      <c r="E122" s="321"/>
      <c r="F122" s="111"/>
      <c r="G122" s="111"/>
      <c r="H122" s="88"/>
      <c r="K122" s="117"/>
    </row>
    <row r="123" spans="1:11" x14ac:dyDescent="0.25">
      <c r="A123" s="321"/>
      <c r="B123" s="113"/>
      <c r="C123" s="331"/>
      <c r="D123" s="321"/>
      <c r="E123" s="321"/>
      <c r="F123" s="111"/>
      <c r="G123" s="111"/>
      <c r="H123" s="88"/>
      <c r="K123" s="117"/>
    </row>
    <row r="124" spans="1:11" x14ac:dyDescent="0.25">
      <c r="A124" s="321"/>
      <c r="B124" s="113"/>
      <c r="C124" s="331"/>
      <c r="D124" s="321"/>
      <c r="E124" s="321"/>
      <c r="F124" s="111"/>
      <c r="G124" s="111"/>
      <c r="H124" s="88"/>
      <c r="K124" s="117"/>
    </row>
    <row r="125" spans="1:11" x14ac:dyDescent="0.25">
      <c r="A125" s="321"/>
      <c r="B125" s="113"/>
      <c r="C125" s="331"/>
      <c r="D125" s="46"/>
      <c r="E125" s="46"/>
      <c r="F125" s="111"/>
      <c r="G125" s="111"/>
      <c r="H125" s="88"/>
      <c r="K125" s="117"/>
    </row>
    <row r="126" spans="1:11" x14ac:dyDescent="0.25">
      <c r="A126" s="321"/>
      <c r="B126" s="113"/>
      <c r="C126" s="331"/>
      <c r="D126" s="46"/>
      <c r="E126" s="46"/>
      <c r="F126" s="111"/>
      <c r="G126" s="111"/>
      <c r="H126" s="88"/>
      <c r="K126" s="117"/>
    </row>
    <row r="127" spans="1:11" x14ac:dyDescent="0.25">
      <c r="A127" s="321"/>
      <c r="B127" s="113"/>
      <c r="C127" s="331"/>
      <c r="D127" s="46"/>
      <c r="E127" s="46"/>
      <c r="F127" s="111"/>
      <c r="G127" s="111"/>
      <c r="H127" s="88"/>
      <c r="K127" s="117"/>
    </row>
    <row r="128" spans="1:11" x14ac:dyDescent="0.25">
      <c r="A128" s="321"/>
      <c r="B128" s="113"/>
      <c r="C128" s="331"/>
      <c r="D128" s="46"/>
      <c r="E128" s="46"/>
      <c r="F128" s="111"/>
      <c r="G128" s="111"/>
      <c r="H128" s="88"/>
      <c r="K128" s="117"/>
    </row>
    <row r="129" spans="1:11" x14ac:dyDescent="0.25">
      <c r="A129" s="321"/>
      <c r="B129" s="113"/>
      <c r="C129" s="331"/>
      <c r="D129" s="46"/>
      <c r="E129" s="46"/>
      <c r="F129" s="111"/>
      <c r="G129" s="111"/>
      <c r="H129" s="88"/>
      <c r="K129" s="117"/>
    </row>
    <row r="130" spans="1:11" x14ac:dyDescent="0.25">
      <c r="A130" s="321"/>
      <c r="B130" s="113"/>
      <c r="C130" s="331"/>
      <c r="D130" s="46"/>
      <c r="E130" s="46"/>
      <c r="F130" s="111"/>
      <c r="G130" s="111"/>
      <c r="H130" s="88"/>
      <c r="K130" s="117"/>
    </row>
    <row r="131" spans="1:11" x14ac:dyDescent="0.25">
      <c r="A131" s="321"/>
      <c r="B131" s="113"/>
      <c r="C131" s="331"/>
      <c r="D131" s="46"/>
      <c r="E131" s="46"/>
      <c r="F131" s="111"/>
      <c r="G131" s="111"/>
      <c r="H131" s="88"/>
      <c r="K131" s="117"/>
    </row>
    <row r="132" spans="1:11" x14ac:dyDescent="0.25">
      <c r="A132" s="321"/>
      <c r="B132" s="113"/>
      <c r="C132" s="331"/>
      <c r="D132" s="46"/>
      <c r="E132" s="46"/>
      <c r="F132" s="111"/>
      <c r="G132" s="111"/>
      <c r="H132" s="88"/>
      <c r="K132" s="117"/>
    </row>
    <row r="133" spans="1:11" x14ac:dyDescent="0.25">
      <c r="A133" s="315"/>
      <c r="B133" s="270"/>
      <c r="C133" s="325"/>
      <c r="D133" s="315"/>
      <c r="E133" s="315"/>
      <c r="F133" s="270"/>
      <c r="G133" s="84"/>
      <c r="H133" s="113"/>
    </row>
    <row r="134" spans="1:11" x14ac:dyDescent="0.25">
      <c r="A134" s="311"/>
      <c r="B134" s="311"/>
      <c r="C134" s="326"/>
      <c r="D134" s="311"/>
      <c r="E134" s="311"/>
      <c r="F134" s="253"/>
      <c r="G134" s="253"/>
      <c r="H134" s="284"/>
    </row>
    <row r="135" spans="1:11" x14ac:dyDescent="0.25">
      <c r="A135" s="311"/>
      <c r="B135" s="311"/>
      <c r="C135" s="326"/>
      <c r="D135" s="311"/>
      <c r="E135" s="311"/>
      <c r="F135" s="253"/>
      <c r="G135" s="253"/>
      <c r="H135" s="284"/>
    </row>
    <row r="136" spans="1:11" x14ac:dyDescent="0.25">
      <c r="A136" s="311"/>
      <c r="B136" s="311"/>
      <c r="C136" s="326"/>
      <c r="D136" s="311"/>
      <c r="E136" s="311"/>
      <c r="F136" s="253"/>
      <c r="G136" s="253"/>
      <c r="H136" s="284"/>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90" zoomScaleNormal="90" zoomScalePageLayoutView="90" workbookViewId="0"/>
  </sheetViews>
  <sheetFormatPr baseColWidth="10" defaultRowHeight="15" x14ac:dyDescent="0.25"/>
  <cols>
    <col min="1" max="1" width="59.140625" bestFit="1" customWidth="1"/>
    <col min="2" max="2" width="11.42578125" customWidth="1"/>
    <col min="3" max="3" width="4.28515625" customWidth="1"/>
    <col min="4" max="4" width="11.42578125" customWidth="1"/>
    <col min="5" max="5" width="12.85546875" customWidth="1"/>
    <col min="6" max="6" width="11.28515625" customWidth="1"/>
    <col min="9" max="9" width="13.85546875" bestFit="1" customWidth="1"/>
  </cols>
  <sheetData>
    <row r="1" spans="1:11" ht="21" x14ac:dyDescent="0.35">
      <c r="A1" s="20" t="s">
        <v>31</v>
      </c>
    </row>
    <row r="2" spans="1:11" s="13" customFormat="1" ht="15.75" x14ac:dyDescent="0.25">
      <c r="A2" s="21" t="s">
        <v>46</v>
      </c>
    </row>
    <row r="3" spans="1:11" s="13" customFormat="1" x14ac:dyDescent="0.25"/>
    <row r="4" spans="1:11" s="13" customFormat="1" x14ac:dyDescent="0.25">
      <c r="A4" s="420" t="s">
        <v>188</v>
      </c>
      <c r="B4" s="332" t="s">
        <v>190</v>
      </c>
      <c r="C4" s="333" t="s">
        <v>189</v>
      </c>
      <c r="D4" s="422" t="s">
        <v>101</v>
      </c>
      <c r="E4" s="58" t="s">
        <v>104</v>
      </c>
      <c r="F4" s="24"/>
      <c r="G4" s="60"/>
      <c r="H4" s="117"/>
      <c r="I4" s="2"/>
      <c r="J4" s="24"/>
      <c r="K4" s="24"/>
    </row>
    <row r="5" spans="1:11" s="13" customFormat="1" x14ac:dyDescent="0.25">
      <c r="A5" s="424" t="s">
        <v>184</v>
      </c>
      <c r="B5" s="491">
        <v>874</v>
      </c>
      <c r="C5" s="451">
        <v>-1</v>
      </c>
      <c r="D5" s="492">
        <v>875.00800000000004</v>
      </c>
      <c r="E5" s="493">
        <v>238</v>
      </c>
      <c r="F5" s="24"/>
      <c r="G5" s="24"/>
      <c r="H5" s="24"/>
      <c r="I5" s="494"/>
      <c r="J5" s="24"/>
      <c r="K5" s="24"/>
    </row>
    <row r="6" spans="1:11" s="13" customFormat="1" x14ac:dyDescent="0.25">
      <c r="A6" s="424" t="s">
        <v>185</v>
      </c>
      <c r="B6" s="495">
        <v>874</v>
      </c>
      <c r="C6" s="92">
        <v>-1</v>
      </c>
      <c r="D6" s="496">
        <v>875.00800000000004</v>
      </c>
      <c r="E6" s="497">
        <v>240</v>
      </c>
      <c r="F6" s="24"/>
      <c r="G6" s="24"/>
      <c r="H6" s="24"/>
      <c r="I6" s="494"/>
      <c r="J6" s="24"/>
      <c r="K6" s="24"/>
    </row>
    <row r="7" spans="1:11" s="13" customFormat="1" ht="18" x14ac:dyDescent="0.35">
      <c r="A7" s="453" t="s">
        <v>141</v>
      </c>
      <c r="B7" s="495">
        <v>992</v>
      </c>
      <c r="C7" s="92">
        <v>-3</v>
      </c>
      <c r="D7" s="496">
        <v>2979.0240000000003</v>
      </c>
      <c r="E7" s="497">
        <v>446</v>
      </c>
      <c r="F7" s="24"/>
      <c r="G7" s="24"/>
      <c r="H7" s="24"/>
      <c r="I7" s="494"/>
      <c r="J7" s="24"/>
      <c r="K7" s="24"/>
    </row>
    <row r="8" spans="1:11" s="13" customFormat="1" ht="18" x14ac:dyDescent="0.35">
      <c r="A8" s="453" t="s">
        <v>141</v>
      </c>
      <c r="B8" s="495">
        <v>744</v>
      </c>
      <c r="C8" s="92">
        <v>-4</v>
      </c>
      <c r="D8" s="496">
        <v>2980.0320000000002</v>
      </c>
      <c r="E8" s="497">
        <v>537</v>
      </c>
      <c r="F8" s="24"/>
      <c r="G8" s="24"/>
      <c r="H8" s="24"/>
      <c r="I8" s="494"/>
      <c r="J8" s="24"/>
      <c r="K8" s="24"/>
    </row>
    <row r="9" spans="1:11" s="13" customFormat="1" ht="18" x14ac:dyDescent="0.35">
      <c r="A9" s="453" t="s">
        <v>141</v>
      </c>
      <c r="B9" s="495">
        <v>595</v>
      </c>
      <c r="C9" s="92">
        <v>-5</v>
      </c>
      <c r="D9" s="496">
        <v>2980.04</v>
      </c>
      <c r="E9" s="497">
        <v>627</v>
      </c>
      <c r="F9" s="24"/>
      <c r="G9" s="24"/>
      <c r="H9" s="24"/>
      <c r="I9" s="494"/>
      <c r="J9" s="24"/>
      <c r="K9" s="24"/>
    </row>
    <row r="10" spans="1:11" s="13" customFormat="1" ht="18" x14ac:dyDescent="0.35">
      <c r="A10" s="498" t="s">
        <v>141</v>
      </c>
      <c r="B10" s="495">
        <v>496</v>
      </c>
      <c r="C10" s="92">
        <v>-6</v>
      </c>
      <c r="D10" s="496">
        <v>2982.0479999999998</v>
      </c>
      <c r="E10" s="497">
        <v>641</v>
      </c>
      <c r="F10" s="24"/>
      <c r="G10" s="24"/>
      <c r="H10" s="24"/>
      <c r="I10" s="494"/>
      <c r="J10" s="24"/>
      <c r="K10" s="24"/>
    </row>
    <row r="11" spans="1:11" s="13" customFormat="1" ht="18" x14ac:dyDescent="0.35">
      <c r="A11" s="457" t="s">
        <v>140</v>
      </c>
      <c r="B11" s="491">
        <v>789</v>
      </c>
      <c r="C11" s="451">
        <v>-3</v>
      </c>
      <c r="D11" s="492">
        <v>2370.0240000000003</v>
      </c>
      <c r="E11" s="493">
        <v>352</v>
      </c>
      <c r="F11" s="24"/>
      <c r="G11" s="24"/>
      <c r="H11" s="24"/>
      <c r="I11" s="494"/>
      <c r="J11" s="24"/>
      <c r="K11" s="24"/>
    </row>
    <row r="12" spans="1:11" s="13" customFormat="1" ht="18" x14ac:dyDescent="0.35">
      <c r="A12" s="453" t="s">
        <v>287</v>
      </c>
      <c r="B12" s="495">
        <v>1194</v>
      </c>
      <c r="C12" s="92">
        <v>-3</v>
      </c>
      <c r="D12" s="496">
        <v>3585.0240000000003</v>
      </c>
      <c r="E12" s="497">
        <v>430</v>
      </c>
      <c r="F12" s="24"/>
      <c r="G12" s="24"/>
      <c r="H12" s="24"/>
      <c r="I12" s="494"/>
      <c r="J12" s="24"/>
      <c r="K12" s="24"/>
    </row>
    <row r="13" spans="1:11" s="13" customFormat="1" ht="18" x14ac:dyDescent="0.35">
      <c r="A13" s="453" t="s">
        <v>139</v>
      </c>
      <c r="B13" s="495">
        <v>1223</v>
      </c>
      <c r="C13" s="92">
        <v>-11</v>
      </c>
      <c r="D13" s="496">
        <v>13464.088</v>
      </c>
      <c r="E13" s="497">
        <v>1404</v>
      </c>
      <c r="F13" s="24"/>
      <c r="G13" s="24"/>
      <c r="H13" s="24"/>
      <c r="I13" s="494"/>
      <c r="J13" s="24"/>
      <c r="K13" s="24"/>
    </row>
    <row r="14" spans="1:11" s="13" customFormat="1" ht="18" x14ac:dyDescent="0.35">
      <c r="A14" s="453" t="s">
        <v>279</v>
      </c>
      <c r="B14" s="495">
        <v>1224</v>
      </c>
      <c r="C14" s="92">
        <v>-11</v>
      </c>
      <c r="D14" s="496">
        <v>13475.088</v>
      </c>
      <c r="E14" s="497">
        <v>1529</v>
      </c>
      <c r="F14" s="24"/>
      <c r="G14" s="24"/>
      <c r="H14" s="24"/>
      <c r="I14" s="494"/>
      <c r="J14" s="24"/>
      <c r="K14" s="24"/>
    </row>
    <row r="15" spans="1:11" s="13" customFormat="1" ht="18" x14ac:dyDescent="0.35">
      <c r="A15" s="461" t="s">
        <v>280</v>
      </c>
      <c r="B15" s="499">
        <v>1226</v>
      </c>
      <c r="C15" s="429">
        <v>-13</v>
      </c>
      <c r="D15" s="500">
        <v>15951.104000000001</v>
      </c>
      <c r="E15" s="501">
        <v>1776</v>
      </c>
      <c r="F15" s="24"/>
      <c r="G15" s="24"/>
      <c r="H15" s="24"/>
      <c r="I15" s="494"/>
      <c r="J15" s="24"/>
      <c r="K15" s="24"/>
    </row>
    <row r="16" spans="1:11" s="13" customFormat="1" ht="18" x14ac:dyDescent="0.35">
      <c r="A16" s="453" t="s">
        <v>281</v>
      </c>
      <c r="B16" s="495">
        <v>1499</v>
      </c>
      <c r="C16" s="92">
        <v>-5</v>
      </c>
      <c r="D16" s="496">
        <v>7500.04</v>
      </c>
      <c r="E16" s="497">
        <v>775</v>
      </c>
      <c r="F16" s="24"/>
      <c r="G16" s="24"/>
      <c r="H16" s="24"/>
      <c r="I16" s="494"/>
      <c r="J16" s="24"/>
      <c r="K16" s="24"/>
    </row>
    <row r="17" spans="1:11" s="13" customFormat="1" ht="18" x14ac:dyDescent="0.35">
      <c r="A17" s="453" t="s">
        <v>282</v>
      </c>
      <c r="B17" s="495">
        <v>1662</v>
      </c>
      <c r="C17" s="92">
        <v>-4</v>
      </c>
      <c r="D17" s="496">
        <v>6652.0320000000002</v>
      </c>
      <c r="E17" s="497">
        <v>688</v>
      </c>
      <c r="F17" s="24"/>
      <c r="G17" s="24"/>
      <c r="H17" s="24"/>
      <c r="I17" s="494"/>
      <c r="J17" s="24"/>
      <c r="K17" s="24"/>
    </row>
    <row r="18" spans="1:11" s="13" customFormat="1" ht="18" x14ac:dyDescent="0.35">
      <c r="A18" s="453" t="s">
        <v>283</v>
      </c>
      <c r="B18" s="495">
        <v>1330</v>
      </c>
      <c r="C18" s="92">
        <v>-5</v>
      </c>
      <c r="D18" s="496">
        <v>6655.04</v>
      </c>
      <c r="E18" s="497">
        <v>718</v>
      </c>
      <c r="F18" s="24"/>
      <c r="G18" s="24"/>
      <c r="H18" s="24"/>
      <c r="I18" s="494"/>
      <c r="J18" s="24"/>
      <c r="K18" s="24"/>
    </row>
    <row r="19" spans="1:11" s="13" customFormat="1" ht="18" x14ac:dyDescent="0.35">
      <c r="A19" s="453" t="s">
        <v>284</v>
      </c>
      <c r="B19" s="495">
        <v>1776</v>
      </c>
      <c r="C19" s="92">
        <v>-4</v>
      </c>
      <c r="D19" s="496">
        <v>7108.0320000000002</v>
      </c>
      <c r="E19" s="497">
        <v>701</v>
      </c>
      <c r="F19" s="24"/>
      <c r="G19" s="24"/>
      <c r="H19" s="24"/>
      <c r="I19" s="494"/>
      <c r="J19" s="24"/>
      <c r="K19" s="24"/>
    </row>
    <row r="20" spans="1:11" s="13" customFormat="1" ht="18" x14ac:dyDescent="0.35">
      <c r="A20" s="453" t="s">
        <v>285</v>
      </c>
      <c r="B20" s="495">
        <v>1419</v>
      </c>
      <c r="C20" s="92">
        <v>-5</v>
      </c>
      <c r="D20" s="496">
        <v>7100.04</v>
      </c>
      <c r="E20" s="497">
        <v>757</v>
      </c>
      <c r="F20" s="24"/>
      <c r="G20" s="24"/>
      <c r="H20" s="24"/>
      <c r="I20" s="494"/>
      <c r="J20" s="24"/>
      <c r="K20" s="24"/>
    </row>
    <row r="21" spans="1:11" s="13" customFormat="1" x14ac:dyDescent="0.25">
      <c r="A21" s="424" t="s">
        <v>186</v>
      </c>
      <c r="B21" s="495">
        <v>1412</v>
      </c>
      <c r="C21" s="92">
        <v>-5</v>
      </c>
      <c r="D21" s="496">
        <v>7065.04</v>
      </c>
      <c r="E21" s="497">
        <v>696</v>
      </c>
      <c r="F21" s="24"/>
      <c r="G21" s="24"/>
      <c r="H21" s="24"/>
      <c r="I21" s="494"/>
      <c r="J21" s="24"/>
      <c r="K21" s="24"/>
    </row>
    <row r="22" spans="1:11" s="13" customFormat="1" ht="18" x14ac:dyDescent="0.35">
      <c r="A22" s="453" t="s">
        <v>284</v>
      </c>
      <c r="B22" s="495">
        <v>1182</v>
      </c>
      <c r="C22" s="92">
        <v>-6</v>
      </c>
      <c r="D22" s="496">
        <v>7098.0480000000007</v>
      </c>
      <c r="E22" s="497">
        <v>807</v>
      </c>
      <c r="F22" s="24"/>
      <c r="G22" s="24"/>
      <c r="H22" s="24"/>
      <c r="I22" s="494"/>
      <c r="J22" s="24"/>
      <c r="K22" s="24"/>
    </row>
    <row r="23" spans="1:11" s="13" customFormat="1" x14ac:dyDescent="0.25">
      <c r="A23" s="453" t="s">
        <v>187</v>
      </c>
      <c r="B23" s="495">
        <v>1176</v>
      </c>
      <c r="C23" s="92">
        <v>-6</v>
      </c>
      <c r="D23" s="496">
        <v>7062.0480000000007</v>
      </c>
      <c r="E23" s="497">
        <v>900</v>
      </c>
      <c r="F23" s="24"/>
      <c r="G23" s="24"/>
      <c r="H23" s="24"/>
      <c r="I23" s="494"/>
      <c r="J23" s="24"/>
      <c r="K23" s="24"/>
    </row>
    <row r="24" spans="1:11" s="13" customFormat="1" ht="18" x14ac:dyDescent="0.35">
      <c r="A24" s="453" t="s">
        <v>286</v>
      </c>
      <c r="B24" s="495">
        <v>2368</v>
      </c>
      <c r="C24" s="92">
        <v>-6</v>
      </c>
      <c r="D24" s="496">
        <v>14214.047999999999</v>
      </c>
      <c r="E24" s="497">
        <v>1090</v>
      </c>
      <c r="F24" s="24"/>
      <c r="G24" s="24"/>
      <c r="H24" s="24"/>
      <c r="I24" s="494"/>
      <c r="J24" s="24"/>
      <c r="K24" s="24"/>
    </row>
    <row r="25" spans="1:11" s="13" customFormat="1" ht="18" x14ac:dyDescent="0.35">
      <c r="A25" s="453" t="s">
        <v>286</v>
      </c>
      <c r="B25" s="495">
        <v>2030</v>
      </c>
      <c r="C25" s="92">
        <v>-7</v>
      </c>
      <c r="D25" s="496">
        <v>14217.056</v>
      </c>
      <c r="E25" s="497">
        <v>1098</v>
      </c>
      <c r="F25" s="24"/>
      <c r="G25" s="24"/>
      <c r="H25" s="24"/>
      <c r="I25" s="494"/>
      <c r="J25" s="24"/>
      <c r="K25" s="24"/>
    </row>
    <row r="26" spans="1:11" s="13" customFormat="1" ht="18" x14ac:dyDescent="0.35">
      <c r="A26" s="461" t="s">
        <v>286</v>
      </c>
      <c r="B26" s="499">
        <v>1779</v>
      </c>
      <c r="C26" s="429">
        <v>-8</v>
      </c>
      <c r="D26" s="500">
        <v>14240.064</v>
      </c>
      <c r="E26" s="501">
        <v>1113</v>
      </c>
      <c r="F26" s="24"/>
      <c r="G26" s="24"/>
      <c r="H26" s="24"/>
      <c r="I26" s="494"/>
      <c r="J26" s="24"/>
      <c r="K26" s="24"/>
    </row>
    <row r="27" spans="1:11" s="13" customFormat="1" x14ac:dyDescent="0.25">
      <c r="A27" s="24"/>
      <c r="B27" s="24"/>
      <c r="C27" s="24"/>
      <c r="D27" s="24"/>
      <c r="E27" s="24"/>
      <c r="F27" s="24"/>
      <c r="G27" s="24"/>
      <c r="H27" s="24"/>
      <c r="I27" s="24"/>
      <c r="J27" s="24"/>
      <c r="K27" s="24"/>
    </row>
    <row r="28" spans="1:11" s="13" customFormat="1" x14ac:dyDescent="0.25">
      <c r="A28" s="24"/>
      <c r="B28" s="24"/>
      <c r="C28" s="24"/>
      <c r="D28" s="24"/>
      <c r="E28" s="24"/>
      <c r="F28" s="24"/>
      <c r="G28" s="24"/>
      <c r="H28" s="24"/>
      <c r="I28" s="24"/>
      <c r="J28" s="24"/>
      <c r="K28" s="24"/>
    </row>
    <row r="29" spans="1:11" s="13" customFormat="1" x14ac:dyDescent="0.25">
      <c r="A29" s="24"/>
      <c r="B29" s="24"/>
      <c r="C29" s="24"/>
      <c r="D29" s="24"/>
      <c r="E29" s="24"/>
      <c r="F29" s="24"/>
      <c r="G29" s="24"/>
      <c r="H29" s="24"/>
      <c r="I29" s="24"/>
      <c r="J29" s="24"/>
      <c r="K29" s="24"/>
    </row>
    <row r="30" spans="1:11" s="13" customFormat="1" x14ac:dyDescent="0.25"/>
    <row r="31" spans="1:11" s="13" customFormat="1" x14ac:dyDescent="0.25"/>
    <row r="32" spans="1:11" s="13" customFormat="1" x14ac:dyDescent="0.25"/>
    <row r="33" spans="1:5" s="13" customFormat="1" x14ac:dyDescent="0.25"/>
    <row r="34" spans="1:5" s="13" customFormat="1" x14ac:dyDescent="0.25"/>
    <row r="35" spans="1:5" s="13" customFormat="1" x14ac:dyDescent="0.25"/>
    <row r="36" spans="1:5" s="13" customFormat="1" x14ac:dyDescent="0.25"/>
    <row r="37" spans="1:5" s="13" customFormat="1" x14ac:dyDescent="0.25"/>
    <row r="38" spans="1:5" s="13" customFormat="1" x14ac:dyDescent="0.25">
      <c r="A38"/>
      <c r="B38"/>
      <c r="C38"/>
      <c r="D38"/>
      <c r="E38"/>
    </row>
  </sheetData>
  <phoneticPr fontId="25" type="noConversion"/>
  <pageMargins left="0.7" right="0.7" top="0.78740157499999996" bottom="0.78740157499999996" header="0.3" footer="0.3"/>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90" zoomScaleNormal="90" zoomScalePageLayoutView="90" workbookViewId="0"/>
  </sheetViews>
  <sheetFormatPr baseColWidth="10" defaultRowHeight="15" x14ac:dyDescent="0.25"/>
  <cols>
    <col min="1" max="1" width="23.42578125" customWidth="1"/>
    <col min="3" max="3" width="4.28515625" customWidth="1"/>
    <col min="5" max="6" width="12.85546875" customWidth="1"/>
  </cols>
  <sheetData>
    <row r="1" spans="1:12" ht="21" x14ac:dyDescent="0.35">
      <c r="A1" s="20" t="s">
        <v>48</v>
      </c>
    </row>
    <row r="2" spans="1:12" ht="15.75" x14ac:dyDescent="0.25">
      <c r="A2" s="54" t="s">
        <v>49</v>
      </c>
      <c r="B2" s="2"/>
      <c r="C2" s="2"/>
      <c r="D2" s="2"/>
      <c r="E2" s="2"/>
      <c r="F2" s="2"/>
      <c r="G2" s="2"/>
      <c r="H2" s="2"/>
      <c r="I2" s="2"/>
      <c r="J2" s="2"/>
      <c r="K2" s="2"/>
      <c r="L2" s="2"/>
    </row>
    <row r="3" spans="1:12" x14ac:dyDescent="0.25">
      <c r="A3" s="2"/>
      <c r="B3" s="2"/>
      <c r="C3" s="2"/>
      <c r="D3" s="2"/>
      <c r="E3" s="2"/>
      <c r="F3" s="2"/>
      <c r="G3" s="2"/>
      <c r="H3" s="2"/>
      <c r="I3" s="2"/>
      <c r="J3" s="2"/>
      <c r="K3" s="2"/>
      <c r="L3" s="2"/>
    </row>
    <row r="4" spans="1:12" ht="18" x14ac:dyDescent="0.35">
      <c r="A4" s="502" t="s">
        <v>43</v>
      </c>
      <c r="B4" s="449" t="s">
        <v>190</v>
      </c>
      <c r="C4" s="449" t="s">
        <v>189</v>
      </c>
      <c r="D4" s="422" t="s">
        <v>101</v>
      </c>
      <c r="E4" s="503" t="s">
        <v>102</v>
      </c>
      <c r="F4" s="504" t="s">
        <v>103</v>
      </c>
      <c r="G4" s="2"/>
      <c r="H4" s="60"/>
      <c r="I4" s="117"/>
      <c r="J4" s="2"/>
      <c r="K4" s="2"/>
      <c r="L4" s="2"/>
    </row>
    <row r="5" spans="1:12" x14ac:dyDescent="0.25">
      <c r="A5" s="505" t="s">
        <v>161</v>
      </c>
      <c r="B5" s="506">
        <v>122.1</v>
      </c>
      <c r="C5" s="458">
        <v>1</v>
      </c>
      <c r="D5" s="507">
        <v>121.18</v>
      </c>
      <c r="E5" s="508">
        <v>63</v>
      </c>
      <c r="F5" s="509">
        <v>124.5</v>
      </c>
      <c r="G5" s="2"/>
      <c r="H5" s="2"/>
      <c r="I5" s="2"/>
      <c r="J5" s="2"/>
      <c r="K5" s="2"/>
      <c r="L5" s="2"/>
    </row>
    <row r="6" spans="1:12" x14ac:dyDescent="0.25">
      <c r="A6" s="510" t="s">
        <v>162</v>
      </c>
      <c r="B6" s="511">
        <v>152.1</v>
      </c>
      <c r="C6" s="47">
        <v>1</v>
      </c>
      <c r="D6" s="512">
        <v>151.16</v>
      </c>
      <c r="E6" s="513">
        <v>67</v>
      </c>
      <c r="F6" s="514">
        <v>130.4</v>
      </c>
      <c r="G6" s="2"/>
      <c r="H6" s="2"/>
      <c r="I6" s="2"/>
      <c r="J6" s="2"/>
      <c r="K6" s="2"/>
      <c r="L6" s="2"/>
    </row>
    <row r="7" spans="1:12" x14ac:dyDescent="0.25">
      <c r="A7" s="510" t="s">
        <v>163</v>
      </c>
      <c r="B7" s="511">
        <v>250.3</v>
      </c>
      <c r="C7" s="47">
        <v>1</v>
      </c>
      <c r="D7" s="512">
        <v>249.35</v>
      </c>
      <c r="E7" s="513">
        <v>96.9</v>
      </c>
      <c r="F7" s="514">
        <v>157.5</v>
      </c>
      <c r="G7" s="2"/>
      <c r="H7" s="2"/>
      <c r="I7" s="2"/>
      <c r="J7" s="2"/>
      <c r="K7" s="2"/>
      <c r="L7" s="2"/>
    </row>
    <row r="8" spans="1:12" x14ac:dyDescent="0.25">
      <c r="A8" s="510" t="s">
        <v>164</v>
      </c>
      <c r="B8" s="511">
        <v>294.2</v>
      </c>
      <c r="C8" s="47">
        <v>1</v>
      </c>
      <c r="D8" s="512">
        <v>293.37</v>
      </c>
      <c r="E8" s="513">
        <v>105.9</v>
      </c>
      <c r="F8" s="514">
        <v>172.7</v>
      </c>
      <c r="G8" s="2"/>
      <c r="H8" s="2"/>
      <c r="I8" s="2"/>
      <c r="J8" s="2"/>
      <c r="K8" s="2"/>
      <c r="L8" s="2"/>
    </row>
    <row r="9" spans="1:12" x14ac:dyDescent="0.25">
      <c r="A9" s="510" t="s">
        <v>165</v>
      </c>
      <c r="B9" s="511">
        <v>343.2</v>
      </c>
      <c r="C9" s="47">
        <v>1</v>
      </c>
      <c r="D9" s="512">
        <v>342.82</v>
      </c>
      <c r="E9" s="513">
        <v>112.5</v>
      </c>
      <c r="F9" s="514">
        <v>180.6</v>
      </c>
      <c r="G9" s="2"/>
      <c r="H9" s="2"/>
      <c r="I9" s="2"/>
      <c r="J9" s="2"/>
      <c r="K9" s="2"/>
      <c r="L9" s="2"/>
    </row>
    <row r="10" spans="1:12" x14ac:dyDescent="0.25">
      <c r="A10" s="510" t="s">
        <v>166</v>
      </c>
      <c r="B10" s="511">
        <v>400.3</v>
      </c>
      <c r="C10" s="47">
        <v>1</v>
      </c>
      <c r="D10" s="515">
        <v>399.44</v>
      </c>
      <c r="E10" s="513">
        <v>130.80000000000001</v>
      </c>
      <c r="F10" s="514">
        <v>196.2</v>
      </c>
      <c r="G10" s="2"/>
      <c r="H10" s="2"/>
      <c r="I10" s="2"/>
      <c r="J10" s="2"/>
      <c r="K10" s="2"/>
      <c r="L10" s="2"/>
    </row>
    <row r="11" spans="1:12" x14ac:dyDescent="0.25">
      <c r="A11" s="510" t="s">
        <v>167</v>
      </c>
      <c r="B11" s="511">
        <v>455.4</v>
      </c>
      <c r="C11" s="47">
        <v>1</v>
      </c>
      <c r="D11" s="512">
        <v>454.6</v>
      </c>
      <c r="E11" s="513">
        <v>142.6</v>
      </c>
      <c r="F11" s="514">
        <v>210</v>
      </c>
      <c r="G11" s="2"/>
      <c r="H11" s="2"/>
      <c r="I11" s="2"/>
      <c r="J11" s="2"/>
      <c r="K11" s="2"/>
      <c r="L11" s="2"/>
    </row>
    <row r="12" spans="1:12" x14ac:dyDescent="0.25">
      <c r="A12" s="516" t="s">
        <v>168</v>
      </c>
      <c r="B12" s="517">
        <v>609.4</v>
      </c>
      <c r="C12" s="463">
        <v>1</v>
      </c>
      <c r="D12" s="518">
        <v>608.67999999999995</v>
      </c>
      <c r="E12" s="519">
        <v>178.8</v>
      </c>
      <c r="F12" s="520">
        <v>254.3</v>
      </c>
      <c r="G12" s="2"/>
      <c r="H12" s="2"/>
      <c r="I12" s="2"/>
      <c r="J12" s="2"/>
      <c r="K12" s="521"/>
      <c r="L12" s="2"/>
    </row>
    <row r="13" spans="1:12" x14ac:dyDescent="0.25">
      <c r="A13" s="505" t="s">
        <v>169</v>
      </c>
      <c r="B13" s="506">
        <v>74.099999999999994</v>
      </c>
      <c r="C13" s="458">
        <v>1</v>
      </c>
      <c r="D13" s="522">
        <v>74.099999999999994</v>
      </c>
      <c r="E13" s="508">
        <v>48.5</v>
      </c>
      <c r="F13" s="509">
        <v>107.4</v>
      </c>
      <c r="G13" s="2"/>
      <c r="H13" s="2"/>
      <c r="I13" s="2"/>
      <c r="J13" s="2"/>
      <c r="K13" s="2"/>
      <c r="L13" s="2"/>
    </row>
    <row r="14" spans="1:12" x14ac:dyDescent="0.25">
      <c r="A14" s="510" t="s">
        <v>170</v>
      </c>
      <c r="B14" s="511">
        <v>130.19999999999999</v>
      </c>
      <c r="C14" s="47">
        <v>1</v>
      </c>
      <c r="D14" s="515">
        <v>130.19999999999999</v>
      </c>
      <c r="E14" s="513">
        <v>65.900000000000006</v>
      </c>
      <c r="F14" s="514">
        <v>122.2</v>
      </c>
      <c r="G14" s="2"/>
      <c r="H14" s="2"/>
      <c r="I14" s="2"/>
      <c r="J14" s="2"/>
      <c r="K14" s="2"/>
      <c r="L14" s="2"/>
    </row>
    <row r="15" spans="1:12" x14ac:dyDescent="0.25">
      <c r="A15" s="510" t="s">
        <v>171</v>
      </c>
      <c r="B15" s="511">
        <v>186.3</v>
      </c>
      <c r="C15" s="47">
        <v>1</v>
      </c>
      <c r="D15" s="515">
        <v>186.3</v>
      </c>
      <c r="E15" s="513">
        <v>88.9</v>
      </c>
      <c r="F15" s="514">
        <v>143.80000000000001</v>
      </c>
      <c r="G15" s="2"/>
      <c r="H15" s="2"/>
      <c r="I15" s="2"/>
      <c r="J15" s="2"/>
      <c r="K15" s="2"/>
      <c r="L15" s="2"/>
    </row>
    <row r="16" spans="1:12" x14ac:dyDescent="0.25">
      <c r="A16" s="510" t="s">
        <v>172</v>
      </c>
      <c r="B16" s="511">
        <v>242.4</v>
      </c>
      <c r="C16" s="47">
        <v>1</v>
      </c>
      <c r="D16" s="515">
        <v>242.4</v>
      </c>
      <c r="E16" s="513">
        <v>111.2</v>
      </c>
      <c r="F16" s="514">
        <v>166</v>
      </c>
      <c r="G16" s="2"/>
      <c r="H16" s="2"/>
      <c r="I16" s="2"/>
      <c r="J16" s="2"/>
      <c r="K16" s="2"/>
      <c r="L16" s="2"/>
    </row>
    <row r="17" spans="1:12" x14ac:dyDescent="0.25">
      <c r="A17" s="510" t="s">
        <v>173</v>
      </c>
      <c r="B17" s="511">
        <v>298.39999999999998</v>
      </c>
      <c r="C17" s="47">
        <v>1</v>
      </c>
      <c r="D17" s="515">
        <v>298.39999999999998</v>
      </c>
      <c r="E17" s="513">
        <v>133.5</v>
      </c>
      <c r="F17" s="514">
        <v>190.1</v>
      </c>
      <c r="G17" s="2"/>
      <c r="H17" s="2"/>
      <c r="I17" s="2"/>
      <c r="J17" s="2"/>
      <c r="K17" s="2"/>
      <c r="L17" s="2"/>
    </row>
    <row r="18" spans="1:12" x14ac:dyDescent="0.25">
      <c r="A18" s="510" t="s">
        <v>174</v>
      </c>
      <c r="B18" s="511">
        <v>354.5</v>
      </c>
      <c r="C18" s="47">
        <v>1</v>
      </c>
      <c r="D18" s="515">
        <v>354.5</v>
      </c>
      <c r="E18" s="513">
        <v>154.9</v>
      </c>
      <c r="F18" s="514">
        <v>214</v>
      </c>
      <c r="G18" s="2"/>
      <c r="H18" s="2"/>
      <c r="I18" s="2"/>
      <c r="J18" s="2"/>
      <c r="K18" s="2"/>
      <c r="L18" s="2"/>
    </row>
    <row r="19" spans="1:12" x14ac:dyDescent="0.25">
      <c r="A19" s="510" t="s">
        <v>175</v>
      </c>
      <c r="B19" s="511">
        <v>410.6</v>
      </c>
      <c r="C19" s="47">
        <v>1</v>
      </c>
      <c r="D19" s="515">
        <v>410.6</v>
      </c>
      <c r="E19" s="513">
        <v>174.5</v>
      </c>
      <c r="F19" s="514">
        <v>236.8</v>
      </c>
      <c r="G19" s="2"/>
      <c r="H19" s="2"/>
      <c r="I19" s="2"/>
      <c r="J19" s="2"/>
      <c r="K19" s="2"/>
      <c r="L19" s="2"/>
    </row>
    <row r="20" spans="1:12" x14ac:dyDescent="0.25">
      <c r="A20" s="516" t="s">
        <v>176</v>
      </c>
      <c r="B20" s="517">
        <v>466.7</v>
      </c>
      <c r="C20" s="463">
        <v>1</v>
      </c>
      <c r="D20" s="523">
        <v>466.7</v>
      </c>
      <c r="E20" s="519">
        <v>194</v>
      </c>
      <c r="F20" s="520">
        <v>258.3</v>
      </c>
      <c r="G20" s="2"/>
      <c r="H20" s="2"/>
      <c r="I20" s="2"/>
      <c r="J20" s="2"/>
      <c r="K20" s="2"/>
      <c r="L20" s="2"/>
    </row>
    <row r="21" spans="1:12" x14ac:dyDescent="0.25">
      <c r="A21" s="510" t="s">
        <v>177</v>
      </c>
      <c r="B21" s="511">
        <v>128.1</v>
      </c>
      <c r="C21" s="47">
        <v>1</v>
      </c>
      <c r="D21" s="515">
        <v>128.1</v>
      </c>
      <c r="E21" s="513">
        <v>59.4</v>
      </c>
      <c r="F21" s="514">
        <v>115.8</v>
      </c>
      <c r="G21" s="2"/>
      <c r="H21" s="2"/>
      <c r="I21" s="2"/>
      <c r="J21" s="2"/>
      <c r="K21" s="2"/>
      <c r="L21" s="2"/>
    </row>
    <row r="22" spans="1:12" x14ac:dyDescent="0.25">
      <c r="A22" s="510" t="s">
        <v>178</v>
      </c>
      <c r="B22" s="511">
        <v>178.1</v>
      </c>
      <c r="C22" s="47">
        <v>1</v>
      </c>
      <c r="D22" s="515">
        <v>178.1</v>
      </c>
      <c r="E22" s="513">
        <v>73.900000000000006</v>
      </c>
      <c r="F22" s="514">
        <v>129.6</v>
      </c>
      <c r="G22" s="2"/>
      <c r="H22" s="2"/>
      <c r="I22" s="2"/>
      <c r="J22" s="2"/>
      <c r="K22" s="2"/>
      <c r="L22" s="2"/>
    </row>
    <row r="23" spans="1:12" x14ac:dyDescent="0.25">
      <c r="A23" s="510" t="s">
        <v>179</v>
      </c>
      <c r="B23" s="511">
        <v>178.1</v>
      </c>
      <c r="C23" s="47">
        <v>1</v>
      </c>
      <c r="D23" s="515">
        <v>178.1</v>
      </c>
      <c r="E23" s="513">
        <v>71.900000000000006</v>
      </c>
      <c r="F23" s="514">
        <v>129.1</v>
      </c>
      <c r="G23" s="2"/>
      <c r="H23" s="2"/>
      <c r="I23" s="2"/>
      <c r="J23" s="2"/>
      <c r="K23" s="2"/>
      <c r="L23" s="2"/>
    </row>
    <row r="24" spans="1:12" x14ac:dyDescent="0.25">
      <c r="A24" s="510" t="s">
        <v>180</v>
      </c>
      <c r="B24" s="511">
        <v>202.1</v>
      </c>
      <c r="C24" s="47">
        <v>1</v>
      </c>
      <c r="D24" s="515">
        <v>202.1</v>
      </c>
      <c r="E24" s="513">
        <v>76.400000000000006</v>
      </c>
      <c r="F24" s="514">
        <v>135</v>
      </c>
      <c r="G24" s="2"/>
      <c r="H24" s="2"/>
      <c r="I24" s="2"/>
      <c r="J24" s="2"/>
      <c r="K24" s="2"/>
      <c r="L24" s="2"/>
    </row>
    <row r="25" spans="1:12" x14ac:dyDescent="0.25">
      <c r="A25" s="510" t="s">
        <v>181</v>
      </c>
      <c r="B25" s="511">
        <v>228.1</v>
      </c>
      <c r="C25" s="47">
        <v>1</v>
      </c>
      <c r="D25" s="515">
        <v>228.1</v>
      </c>
      <c r="E25" s="513">
        <v>83.8</v>
      </c>
      <c r="F25" s="514">
        <v>143.30000000000001</v>
      </c>
      <c r="G25" s="2"/>
      <c r="H25" s="2"/>
      <c r="I25" s="2"/>
      <c r="J25" s="2"/>
      <c r="K25" s="2"/>
      <c r="L25" s="2"/>
    </row>
    <row r="26" spans="1:12" x14ac:dyDescent="0.25">
      <c r="A26" s="510" t="s">
        <v>182</v>
      </c>
      <c r="B26" s="511">
        <v>720</v>
      </c>
      <c r="C26" s="47">
        <v>1</v>
      </c>
      <c r="D26" s="33">
        <v>720.64</v>
      </c>
      <c r="E26" s="513">
        <v>122.6</v>
      </c>
      <c r="F26" s="514">
        <v>213.1</v>
      </c>
      <c r="G26" s="2"/>
      <c r="H26" s="2"/>
      <c r="I26" s="2"/>
      <c r="J26" s="2"/>
      <c r="K26" s="2"/>
      <c r="L26" s="2"/>
    </row>
    <row r="27" spans="1:12" x14ac:dyDescent="0.25">
      <c r="A27" s="516" t="s">
        <v>183</v>
      </c>
      <c r="B27" s="517">
        <v>840</v>
      </c>
      <c r="C27" s="463">
        <v>1</v>
      </c>
      <c r="D27" s="523">
        <v>840.75</v>
      </c>
      <c r="E27" s="519">
        <v>135</v>
      </c>
      <c r="F27" s="520">
        <v>231.4</v>
      </c>
      <c r="G27" s="2"/>
      <c r="H27" s="2"/>
      <c r="I27" s="2"/>
      <c r="J27" s="2"/>
      <c r="K27" s="2"/>
      <c r="L27" s="2"/>
    </row>
    <row r="28" spans="1:12" x14ac:dyDescent="0.25">
      <c r="A28" s="2"/>
      <c r="B28" s="2"/>
      <c r="C28" s="2"/>
      <c r="D28" s="2"/>
      <c r="E28" s="2"/>
      <c r="F28" s="2"/>
      <c r="G28" s="2"/>
      <c r="H28" s="2"/>
      <c r="I28" s="2"/>
      <c r="J28" s="2"/>
      <c r="K28" s="2"/>
      <c r="L28" s="2"/>
    </row>
    <row r="29" spans="1:12" x14ac:dyDescent="0.25">
      <c r="A29" s="2"/>
      <c r="B29" s="2"/>
      <c r="C29" s="2"/>
      <c r="D29" s="2"/>
      <c r="E29" s="2"/>
      <c r="F29" s="2"/>
      <c r="G29" s="2"/>
      <c r="H29" s="2"/>
      <c r="I29" s="2"/>
      <c r="J29" s="2"/>
      <c r="K29" s="2"/>
      <c r="L29" s="2"/>
    </row>
    <row r="30" spans="1:12" x14ac:dyDescent="0.25">
      <c r="A30" s="2"/>
      <c r="B30" s="2"/>
      <c r="C30" s="2"/>
      <c r="D30" s="2"/>
      <c r="E30" s="2"/>
      <c r="F30" s="2"/>
      <c r="G30" s="2"/>
      <c r="H30" s="2"/>
      <c r="I30" s="2"/>
      <c r="J30" s="2"/>
      <c r="K30" s="2"/>
      <c r="L30" s="2"/>
    </row>
    <row r="31" spans="1:12" x14ac:dyDescent="0.25">
      <c r="A31" s="2"/>
      <c r="B31" s="2"/>
      <c r="C31" s="2"/>
      <c r="D31" s="2"/>
      <c r="E31" s="2"/>
      <c r="F31" s="2"/>
      <c r="G31" s="2"/>
      <c r="H31" s="2"/>
      <c r="I31" s="2"/>
      <c r="J31" s="2"/>
      <c r="K31" s="2"/>
      <c r="L31" s="2"/>
    </row>
    <row r="32" spans="1:12" x14ac:dyDescent="0.25">
      <c r="A32" s="2"/>
      <c r="B32" s="2"/>
      <c r="C32" s="2"/>
      <c r="D32" s="2"/>
      <c r="E32" s="2"/>
      <c r="F32" s="2"/>
      <c r="G32" s="2"/>
      <c r="H32" s="2"/>
      <c r="I32" s="2"/>
      <c r="J32" s="2"/>
      <c r="K32" s="2"/>
      <c r="L32" s="2"/>
    </row>
    <row r="33" spans="1:12" x14ac:dyDescent="0.25">
      <c r="A33" s="2"/>
      <c r="B33" s="2"/>
      <c r="C33" s="2"/>
      <c r="D33" s="2"/>
      <c r="E33" s="2"/>
      <c r="F33" s="2"/>
      <c r="G33" s="2"/>
      <c r="H33" s="2"/>
      <c r="I33" s="2"/>
      <c r="J33" s="2"/>
      <c r="K33" s="2"/>
      <c r="L33" s="2"/>
    </row>
    <row r="34" spans="1:12" x14ac:dyDescent="0.25">
      <c r="A34" s="2"/>
      <c r="B34" s="2"/>
      <c r="C34" s="2"/>
      <c r="D34" s="2"/>
      <c r="E34" s="2"/>
      <c r="F34" s="2"/>
      <c r="G34" s="2"/>
      <c r="H34" s="2"/>
      <c r="I34" s="2"/>
      <c r="J34" s="2"/>
      <c r="K34" s="2"/>
      <c r="L34" s="2"/>
    </row>
    <row r="35" spans="1:12" x14ac:dyDescent="0.25">
      <c r="A35" s="2"/>
      <c r="B35" s="2"/>
      <c r="C35" s="2"/>
      <c r="D35" s="2"/>
      <c r="E35" s="2"/>
      <c r="F35" s="2"/>
      <c r="G35" s="2"/>
      <c r="H35" s="2"/>
      <c r="I35" s="2"/>
      <c r="J35" s="2"/>
      <c r="K35" s="2"/>
      <c r="L35" s="2"/>
    </row>
  </sheetData>
  <phoneticPr fontId="25" type="noConversion"/>
  <pageMargins left="0.7" right="0.7" top="0.78740157499999996" bottom="0.78740157499999996"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workbookViewId="0"/>
  </sheetViews>
  <sheetFormatPr baseColWidth="10" defaultColWidth="10.85546875" defaultRowHeight="15" x14ac:dyDescent="0.25"/>
  <cols>
    <col min="1" max="1" width="10.85546875" style="13"/>
    <col min="2" max="2" width="11.42578125" style="13" customWidth="1"/>
    <col min="3" max="3" width="4.28515625" style="13" customWidth="1"/>
    <col min="4" max="6" width="11.42578125" style="13" customWidth="1"/>
    <col min="7" max="7" width="1.42578125" style="13" customWidth="1"/>
    <col min="8" max="8" width="9.28515625" style="79" customWidth="1"/>
    <col min="9" max="9" width="10" style="79" customWidth="1"/>
    <col min="10" max="10" width="7.7109375" style="79" bestFit="1" customWidth="1"/>
    <col min="11" max="11" width="1.42578125" style="13" customWidth="1"/>
    <col min="12" max="12" width="11.42578125" style="13" customWidth="1"/>
    <col min="13" max="13" width="11.28515625" style="13" customWidth="1"/>
    <col min="14" max="14" width="13.42578125" style="13" bestFit="1" customWidth="1"/>
    <col min="15" max="15" width="5.42578125" customWidth="1"/>
    <col min="17" max="17" width="15" customWidth="1"/>
    <col min="18" max="18" width="14" style="13" customWidth="1"/>
    <col min="19" max="19" width="10.85546875" style="13"/>
    <col min="20" max="20" width="15.140625" style="13" customWidth="1"/>
    <col min="21" max="24" width="10.85546875" style="13"/>
    <col min="25" max="25" width="10.85546875" style="79"/>
    <col min="26" max="16384" width="10.85546875" style="13"/>
  </cols>
  <sheetData>
    <row r="1" spans="1:28" ht="26.25" x14ac:dyDescent="0.4">
      <c r="A1" s="140" t="s">
        <v>143</v>
      </c>
      <c r="G1" s="49"/>
      <c r="H1" s="78"/>
      <c r="I1" s="78"/>
      <c r="J1" s="78"/>
      <c r="K1" s="49"/>
      <c r="Z1" s="24"/>
    </row>
    <row r="2" spans="1:28" ht="17.100000000000001" customHeight="1" x14ac:dyDescent="0.25">
      <c r="G2" s="49"/>
      <c r="H2" s="78"/>
      <c r="I2" s="78"/>
      <c r="J2" s="78"/>
      <c r="K2" s="49"/>
      <c r="P2" s="178"/>
      <c r="Q2" s="31" t="s">
        <v>53</v>
      </c>
      <c r="R2" s="49"/>
      <c r="S2" s="49"/>
      <c r="T2" s="49"/>
    </row>
    <row r="3" spans="1:28" ht="17.100000000000001" customHeight="1" x14ac:dyDescent="0.3">
      <c r="A3" s="98" t="s">
        <v>146</v>
      </c>
      <c r="B3" s="81"/>
      <c r="C3" s="59"/>
      <c r="D3" s="59"/>
      <c r="E3" s="22"/>
      <c r="F3" s="22"/>
      <c r="G3" s="81"/>
      <c r="H3" s="82"/>
      <c r="I3" s="82"/>
      <c r="J3" s="82"/>
      <c r="K3" s="81"/>
      <c r="L3" s="22"/>
      <c r="M3" s="22"/>
      <c r="N3" s="22"/>
      <c r="P3" s="230"/>
      <c r="Q3" s="31" t="s">
        <v>0</v>
      </c>
      <c r="R3" s="49"/>
      <c r="S3" s="49"/>
      <c r="T3" s="49"/>
    </row>
    <row r="4" spans="1:28" ht="17.100000000000001" customHeight="1" x14ac:dyDescent="0.25">
      <c r="A4" s="170" t="s">
        <v>149</v>
      </c>
      <c r="B4" s="170"/>
      <c r="C4" s="170"/>
      <c r="D4" s="171">
        <v>1.41</v>
      </c>
      <c r="E4" s="170" t="s">
        <v>150</v>
      </c>
      <c r="G4" s="60"/>
      <c r="H4" s="83"/>
      <c r="I4" s="83"/>
      <c r="J4" s="83"/>
      <c r="K4" s="60"/>
      <c r="P4" s="174" t="s">
        <v>144</v>
      </c>
      <c r="Q4" s="174" t="s">
        <v>145</v>
      </c>
      <c r="R4" s="60"/>
      <c r="S4" s="49"/>
      <c r="T4" s="49"/>
    </row>
    <row r="5" spans="1:28" s="22" customFormat="1" ht="17.100000000000001" customHeight="1" x14ac:dyDescent="0.3">
      <c r="A5" s="172" t="s">
        <v>153</v>
      </c>
      <c r="B5" s="170"/>
      <c r="C5" s="170"/>
      <c r="D5" s="173">
        <v>28</v>
      </c>
      <c r="E5" s="170" t="s">
        <v>154</v>
      </c>
      <c r="F5" s="13"/>
      <c r="G5" s="60"/>
      <c r="H5" s="83"/>
      <c r="I5" s="83"/>
      <c r="J5" s="83"/>
      <c r="K5" s="60"/>
      <c r="L5" s="13"/>
      <c r="M5" s="13"/>
      <c r="N5" s="13"/>
      <c r="P5" s="175" t="s">
        <v>147</v>
      </c>
      <c r="Q5" s="175" t="s">
        <v>148</v>
      </c>
      <c r="R5" s="60"/>
      <c r="S5" s="49"/>
      <c r="T5" s="177"/>
    </row>
    <row r="6" spans="1:28" ht="17.100000000000001" customHeight="1" x14ac:dyDescent="0.25">
      <c r="E6" s="19"/>
      <c r="G6" s="60"/>
      <c r="H6" s="83"/>
      <c r="I6" s="83"/>
      <c r="J6" s="83"/>
      <c r="K6" s="60"/>
      <c r="L6" s="24"/>
      <c r="P6" s="175" t="s">
        <v>151</v>
      </c>
      <c r="Q6" s="175" t="s">
        <v>152</v>
      </c>
      <c r="R6" s="176"/>
      <c r="S6" s="49"/>
      <c r="T6" s="49"/>
    </row>
    <row r="7" spans="1:28" ht="17.100000000000001" customHeight="1" x14ac:dyDescent="0.25">
      <c r="A7" s="544" t="s">
        <v>239</v>
      </c>
      <c r="B7" s="546" t="s">
        <v>190</v>
      </c>
      <c r="C7" s="546" t="s">
        <v>189</v>
      </c>
      <c r="D7" s="548" t="s">
        <v>101</v>
      </c>
      <c r="E7" s="550" t="s">
        <v>360</v>
      </c>
      <c r="F7" s="554" t="s">
        <v>240</v>
      </c>
      <c r="G7" s="556"/>
      <c r="H7" s="558" t="s">
        <v>6</v>
      </c>
      <c r="I7" s="559"/>
      <c r="J7" s="560" t="s">
        <v>241</v>
      </c>
      <c r="K7" s="562"/>
      <c r="L7" s="552" t="s">
        <v>5</v>
      </c>
      <c r="M7" s="553"/>
      <c r="N7" s="542" t="s">
        <v>242</v>
      </c>
      <c r="P7" s="175" t="s">
        <v>155</v>
      </c>
      <c r="Q7" s="175" t="s">
        <v>261</v>
      </c>
      <c r="R7" s="176"/>
      <c r="S7" s="49"/>
      <c r="T7" s="49"/>
      <c r="Y7" s="93" t="s">
        <v>249</v>
      </c>
      <c r="Z7" s="94"/>
      <c r="AA7" s="93" t="s">
        <v>250</v>
      </c>
      <c r="AB7" s="94"/>
    </row>
    <row r="8" spans="1:28" ht="17.100000000000001" customHeight="1" x14ac:dyDescent="0.3">
      <c r="A8" s="545"/>
      <c r="B8" s="547"/>
      <c r="C8" s="547"/>
      <c r="D8" s="549"/>
      <c r="E8" s="551"/>
      <c r="F8" s="555"/>
      <c r="G8" s="557"/>
      <c r="H8" s="238" t="s">
        <v>155</v>
      </c>
      <c r="I8" s="162" t="s">
        <v>244</v>
      </c>
      <c r="J8" s="561"/>
      <c r="K8" s="562"/>
      <c r="L8" s="86" t="s">
        <v>245</v>
      </c>
      <c r="M8" s="87" t="s">
        <v>246</v>
      </c>
      <c r="N8" s="543"/>
      <c r="P8" s="175" t="s">
        <v>156</v>
      </c>
      <c r="Q8" s="175" t="s">
        <v>238</v>
      </c>
      <c r="R8" s="176"/>
      <c r="S8" s="177"/>
      <c r="T8" s="49"/>
      <c r="Y8" s="100" t="s">
        <v>246</v>
      </c>
      <c r="Z8" s="100" t="s">
        <v>245</v>
      </c>
      <c r="AA8" s="100" t="s">
        <v>156</v>
      </c>
      <c r="AB8" s="100" t="s">
        <v>155</v>
      </c>
    </row>
    <row r="9" spans="1:28" ht="17.100000000000001" customHeight="1" x14ac:dyDescent="0.25">
      <c r="A9" s="198"/>
      <c r="B9" s="199"/>
      <c r="C9" s="200"/>
      <c r="D9" s="201"/>
      <c r="E9" s="202"/>
      <c r="F9" s="163"/>
      <c r="G9" s="89"/>
      <c r="H9" s="95" t="str">
        <f>IF(OR(ISTEXT(N9),F9=""),"",(E9/(ABS(C9)*(1/D9+1/$D$5)^0.5)))</f>
        <v/>
      </c>
      <c r="I9" s="90" t="str">
        <f>IF(OR(ISTEXT(N9),F9="")," ",(F9-0.001*$D$4*B9^0.5))</f>
        <v xml:space="preserve"> </v>
      </c>
      <c r="J9" s="91" t="str">
        <f>IF(OR(ISTEXT(N9),F9=""),"",(ABS(C9)*(1/D9+1/$D$5)^0.5*I9^$Q$15))</f>
        <v/>
      </c>
      <c r="K9" s="92"/>
      <c r="L9" s="17" t="str">
        <f>IF(OR(ISTEXT(N9),F9=""),"",LN(H9))</f>
        <v/>
      </c>
      <c r="M9" s="16" t="str">
        <f>IF(OR(ISTEXT(N9),F9=""),"",LN(I9))</f>
        <v/>
      </c>
      <c r="N9" s="43"/>
      <c r="P9" s="179" t="s">
        <v>241</v>
      </c>
      <c r="Q9" s="179" t="s">
        <v>243</v>
      </c>
      <c r="R9" s="49"/>
      <c r="S9" s="49"/>
      <c r="T9" s="49"/>
      <c r="Y9" s="103" t="e">
        <f>IF(OR(ISTEXT(N9),F9=""),#N/A,LN(I9))</f>
        <v>#N/A</v>
      </c>
      <c r="Z9" s="103" t="e">
        <f>IF(OR(ISTEXT(N9),F9=""),#N/A,LN(H9))</f>
        <v>#N/A</v>
      </c>
      <c r="AA9" s="103" t="e">
        <f>IF(OR(ISTEXT(N9),F9=""),#N/A,I9)</f>
        <v>#N/A</v>
      </c>
      <c r="AB9" s="103" t="e">
        <f>IF(OR(ISTEXT(N9),F9=""),#N/A,H9)</f>
        <v>#N/A</v>
      </c>
    </row>
    <row r="10" spans="1:28" ht="17.100000000000001" customHeight="1" x14ac:dyDescent="0.25">
      <c r="A10" s="203"/>
      <c r="B10" s="199"/>
      <c r="C10" s="200"/>
      <c r="D10" s="201"/>
      <c r="E10" s="202"/>
      <c r="F10" s="163"/>
      <c r="G10" s="89"/>
      <c r="H10" s="95" t="str">
        <f>IF(OR(ISTEXT(N10),F10=""),"",(E10/(ABS(C10)*(1/D10+1/$D$5)^0.5)))</f>
        <v/>
      </c>
      <c r="I10" s="96" t="str">
        <f t="shared" ref="I10:I42" si="0">IF(OR(ISTEXT(N10),F10="")," ",(F10-0.001*$D$4*B10^0.5))</f>
        <v xml:space="preserve"> </v>
      </c>
      <c r="J10" s="91" t="str">
        <f t="shared" ref="J10:J42" si="1">IF(OR(ISTEXT(N10),F10=""),"",(ABS(C10)*(1/D10+1/$D$5)^0.5*I10^$Q$15))</f>
        <v/>
      </c>
      <c r="K10" s="92"/>
      <c r="L10" s="17" t="str">
        <f t="shared" ref="L10:L42" si="2">IF(OR(ISTEXT(N10),F10=""),"",LN(H10))</f>
        <v/>
      </c>
      <c r="M10" s="16" t="str">
        <f t="shared" ref="M10:M42" si="3">IF(OR(ISTEXT(N10),F10=""),"",LN(I10))</f>
        <v/>
      </c>
      <c r="N10" s="43"/>
      <c r="P10" s="85"/>
      <c r="Q10" s="79"/>
      <c r="Y10" s="103" t="e">
        <f t="shared" ref="Y10:Y22" si="4">IF(OR(ISTEXT(N10),F10=""),#N/A,LN(I10))</f>
        <v>#N/A</v>
      </c>
      <c r="Z10" s="103" t="e">
        <f t="shared" ref="Z10:Z22" si="5">IF(OR(ISTEXT(N10),F10=""),#N/A,LN(H10))</f>
        <v>#N/A</v>
      </c>
      <c r="AA10" s="103" t="e">
        <f t="shared" ref="AA10:AA42" si="6">IF(OR(ISTEXT(N10),F10=""),#N/A,I10)</f>
        <v>#N/A</v>
      </c>
      <c r="AB10" s="103" t="e">
        <f t="shared" ref="AB10:AB42" si="7">IF(OR(ISTEXT(N10),F10=""),#N/A,H10)</f>
        <v>#N/A</v>
      </c>
    </row>
    <row r="11" spans="1:28" ht="17.100000000000001" customHeight="1" x14ac:dyDescent="0.3">
      <c r="A11" s="198"/>
      <c r="B11" s="199"/>
      <c r="C11" s="200"/>
      <c r="D11" s="201"/>
      <c r="E11" s="202"/>
      <c r="F11" s="163"/>
      <c r="G11" s="89"/>
      <c r="H11" s="95" t="str">
        <f t="shared" ref="H11:H42" si="8">IF(OR(ISTEXT(N11),F11=""),"",(E11/(ABS(C11)*(1/D11+1/$D$5)^0.5)))</f>
        <v/>
      </c>
      <c r="I11" s="96" t="str">
        <f t="shared" si="0"/>
        <v xml:space="preserve"> </v>
      </c>
      <c r="J11" s="91" t="str">
        <f t="shared" si="1"/>
        <v/>
      </c>
      <c r="K11" s="92"/>
      <c r="L11" s="17" t="str">
        <f t="shared" si="2"/>
        <v/>
      </c>
      <c r="M11" s="16" t="str">
        <f t="shared" si="3"/>
        <v/>
      </c>
      <c r="N11" s="43"/>
      <c r="P11" s="79"/>
      <c r="Q11" s="79"/>
      <c r="R11" s="22"/>
      <c r="S11" s="22"/>
      <c r="T11" s="59"/>
      <c r="U11" s="22"/>
      <c r="Y11" s="103" t="e">
        <f t="shared" si="4"/>
        <v>#N/A</v>
      </c>
      <c r="Z11" s="103" t="e">
        <f t="shared" si="5"/>
        <v>#N/A</v>
      </c>
      <c r="AA11" s="103" t="e">
        <f t="shared" si="6"/>
        <v>#N/A</v>
      </c>
      <c r="AB11" s="103" t="e">
        <f t="shared" si="7"/>
        <v>#N/A</v>
      </c>
    </row>
    <row r="12" spans="1:28" ht="17.100000000000001" customHeight="1" x14ac:dyDescent="0.25">
      <c r="A12" s="198"/>
      <c r="B12" s="199"/>
      <c r="C12" s="200"/>
      <c r="D12" s="201"/>
      <c r="E12" s="202"/>
      <c r="F12" s="163"/>
      <c r="G12" s="89"/>
      <c r="H12" s="95" t="str">
        <f t="shared" si="8"/>
        <v/>
      </c>
      <c r="I12" s="96" t="str">
        <f t="shared" si="0"/>
        <v xml:space="preserve"> </v>
      </c>
      <c r="J12" s="91" t="str">
        <f t="shared" si="1"/>
        <v/>
      </c>
      <c r="K12" s="92"/>
      <c r="L12" s="17" t="str">
        <f t="shared" si="2"/>
        <v/>
      </c>
      <c r="M12" s="16" t="str">
        <f t="shared" si="3"/>
        <v/>
      </c>
      <c r="N12" s="43"/>
      <c r="P12" s="97"/>
      <c r="Q12" s="98"/>
      <c r="R12" s="99"/>
      <c r="Y12" s="103" t="e">
        <f t="shared" si="4"/>
        <v>#N/A</v>
      </c>
      <c r="Z12" s="103" t="e">
        <f t="shared" si="5"/>
        <v>#N/A</v>
      </c>
      <c r="AA12" s="103" t="e">
        <f t="shared" si="6"/>
        <v>#N/A</v>
      </c>
      <c r="AB12" s="103" t="e">
        <f t="shared" si="7"/>
        <v>#N/A</v>
      </c>
    </row>
    <row r="13" spans="1:28" ht="17.100000000000001" customHeight="1" x14ac:dyDescent="0.3">
      <c r="A13" s="198"/>
      <c r="B13" s="199"/>
      <c r="C13" s="200"/>
      <c r="D13" s="201"/>
      <c r="E13" s="202"/>
      <c r="F13" s="163"/>
      <c r="G13" s="89"/>
      <c r="H13" s="95" t="str">
        <f t="shared" si="8"/>
        <v/>
      </c>
      <c r="I13" s="96" t="str">
        <f t="shared" si="0"/>
        <v xml:space="preserve"> </v>
      </c>
      <c r="J13" s="91" t="str">
        <f t="shared" si="1"/>
        <v/>
      </c>
      <c r="K13" s="92"/>
      <c r="L13" s="17" t="str">
        <f t="shared" si="2"/>
        <v/>
      </c>
      <c r="M13" s="16" t="str">
        <f t="shared" si="3"/>
        <v/>
      </c>
      <c r="N13" s="43"/>
      <c r="P13" s="101" t="s">
        <v>52</v>
      </c>
      <c r="Q13" s="102"/>
      <c r="T13" s="24"/>
      <c r="Y13" s="103" t="e">
        <f t="shared" si="4"/>
        <v>#N/A</v>
      </c>
      <c r="Z13" s="103" t="e">
        <f t="shared" si="5"/>
        <v>#N/A</v>
      </c>
      <c r="AA13" s="103" t="e">
        <f t="shared" si="6"/>
        <v>#N/A</v>
      </c>
      <c r="AB13" s="103" t="e">
        <f t="shared" si="7"/>
        <v>#N/A</v>
      </c>
    </row>
    <row r="14" spans="1:28" ht="17.100000000000001" customHeight="1" thickBot="1" x14ac:dyDescent="0.35">
      <c r="A14" s="198"/>
      <c r="B14" s="199"/>
      <c r="C14" s="200"/>
      <c r="D14" s="201"/>
      <c r="E14" s="202"/>
      <c r="F14" s="163"/>
      <c r="G14" s="89"/>
      <c r="H14" s="95" t="str">
        <f t="shared" si="8"/>
        <v/>
      </c>
      <c r="I14" s="96" t="str">
        <f t="shared" si="0"/>
        <v xml:space="preserve"> </v>
      </c>
      <c r="J14" s="91" t="str">
        <f t="shared" si="1"/>
        <v/>
      </c>
      <c r="K14" s="92"/>
      <c r="L14" s="17" t="str">
        <f t="shared" si="2"/>
        <v/>
      </c>
      <c r="M14" s="16" t="str">
        <f t="shared" si="3"/>
        <v/>
      </c>
      <c r="N14" s="43"/>
      <c r="P14" s="101" t="s">
        <v>251</v>
      </c>
      <c r="Q14" s="104"/>
      <c r="Y14" s="103" t="e">
        <f t="shared" si="4"/>
        <v>#N/A</v>
      </c>
      <c r="Z14" s="103" t="e">
        <f t="shared" si="5"/>
        <v>#N/A</v>
      </c>
      <c r="AA14" s="103" t="e">
        <f t="shared" si="6"/>
        <v>#N/A</v>
      </c>
      <c r="AB14" s="103" t="e">
        <f t="shared" si="7"/>
        <v>#N/A</v>
      </c>
    </row>
    <row r="15" spans="1:28" ht="17.100000000000001" customHeight="1" x14ac:dyDescent="0.25">
      <c r="A15" s="198"/>
      <c r="B15" s="199"/>
      <c r="C15" s="200"/>
      <c r="D15" s="201"/>
      <c r="E15" s="202"/>
      <c r="F15" s="163"/>
      <c r="G15" s="89"/>
      <c r="H15" s="95" t="str">
        <f t="shared" si="8"/>
        <v/>
      </c>
      <c r="I15" s="96" t="str">
        <f t="shared" si="0"/>
        <v xml:space="preserve"> </v>
      </c>
      <c r="J15" s="91" t="str">
        <f t="shared" si="1"/>
        <v/>
      </c>
      <c r="K15" s="92"/>
      <c r="L15" s="17" t="str">
        <f t="shared" si="2"/>
        <v/>
      </c>
      <c r="M15" s="16" t="str">
        <f t="shared" si="3"/>
        <v/>
      </c>
      <c r="N15" s="43"/>
      <c r="P15" s="105" t="s">
        <v>248</v>
      </c>
      <c r="Q15" s="106" t="e">
        <f>SLOPE(L9:L42,M9:M42)</f>
        <v>#DIV/0!</v>
      </c>
      <c r="Y15" s="103" t="e">
        <f t="shared" si="4"/>
        <v>#N/A</v>
      </c>
      <c r="Z15" s="103" t="e">
        <f t="shared" si="5"/>
        <v>#N/A</v>
      </c>
      <c r="AA15" s="103" t="e">
        <f t="shared" si="6"/>
        <v>#N/A</v>
      </c>
      <c r="AB15" s="103" t="e">
        <f t="shared" si="7"/>
        <v>#N/A</v>
      </c>
    </row>
    <row r="16" spans="1:28" ht="17.100000000000001" customHeight="1" x14ac:dyDescent="0.25">
      <c r="A16" s="198"/>
      <c r="B16" s="199"/>
      <c r="C16" s="200"/>
      <c r="D16" s="201"/>
      <c r="E16" s="202"/>
      <c r="F16" s="163"/>
      <c r="G16" s="89"/>
      <c r="H16" s="95" t="str">
        <f t="shared" si="8"/>
        <v/>
      </c>
      <c r="I16" s="96" t="str">
        <f t="shared" si="0"/>
        <v xml:space="preserve"> </v>
      </c>
      <c r="J16" s="91" t="str">
        <f t="shared" si="1"/>
        <v/>
      </c>
      <c r="K16" s="92"/>
      <c r="L16" s="17" t="str">
        <f t="shared" si="2"/>
        <v/>
      </c>
      <c r="M16" s="16" t="str">
        <f t="shared" si="3"/>
        <v/>
      </c>
      <c r="N16" s="43"/>
      <c r="P16" s="107" t="s">
        <v>252</v>
      </c>
      <c r="Q16" s="108" t="e">
        <f>INTERCEPT(L9:L42,M9:M42)</f>
        <v>#DIV/0!</v>
      </c>
      <c r="Y16" s="103" t="e">
        <f t="shared" si="4"/>
        <v>#N/A</v>
      </c>
      <c r="Z16" s="103" t="e">
        <f t="shared" si="5"/>
        <v>#N/A</v>
      </c>
      <c r="AA16" s="103" t="e">
        <f t="shared" si="6"/>
        <v>#N/A</v>
      </c>
      <c r="AB16" s="103" t="e">
        <f t="shared" si="7"/>
        <v>#N/A</v>
      </c>
    </row>
    <row r="17" spans="1:28" ht="17.100000000000001" customHeight="1" x14ac:dyDescent="0.25">
      <c r="A17" s="198"/>
      <c r="B17" s="199"/>
      <c r="C17" s="200"/>
      <c r="D17" s="201"/>
      <c r="E17" s="202"/>
      <c r="F17" s="163"/>
      <c r="G17" s="89"/>
      <c r="H17" s="95" t="str">
        <f t="shared" si="8"/>
        <v/>
      </c>
      <c r="I17" s="96" t="str">
        <f t="shared" si="0"/>
        <v xml:space="preserve"> </v>
      </c>
      <c r="J17" s="91" t="str">
        <f t="shared" si="1"/>
        <v/>
      </c>
      <c r="K17" s="92"/>
      <c r="L17" s="17" t="str">
        <f t="shared" si="2"/>
        <v/>
      </c>
      <c r="M17" s="16" t="str">
        <f t="shared" si="3"/>
        <v/>
      </c>
      <c r="N17" s="43"/>
      <c r="P17" s="107" t="s">
        <v>253</v>
      </c>
      <c r="Q17" s="108" t="e">
        <f>EXP(Q16)</f>
        <v>#DIV/0!</v>
      </c>
      <c r="Y17" s="103" t="e">
        <f t="shared" si="4"/>
        <v>#N/A</v>
      </c>
      <c r="Z17" s="103" t="e">
        <f t="shared" si="5"/>
        <v>#N/A</v>
      </c>
      <c r="AA17" s="103" t="e">
        <f t="shared" si="6"/>
        <v>#N/A</v>
      </c>
      <c r="AB17" s="103" t="e">
        <f t="shared" si="7"/>
        <v>#N/A</v>
      </c>
    </row>
    <row r="18" spans="1:28" ht="17.100000000000001" customHeight="1" x14ac:dyDescent="0.25">
      <c r="A18" s="198"/>
      <c r="B18" s="199"/>
      <c r="C18" s="200"/>
      <c r="D18" s="201"/>
      <c r="E18" s="202"/>
      <c r="F18" s="163"/>
      <c r="G18" s="89"/>
      <c r="H18" s="95" t="str">
        <f t="shared" si="8"/>
        <v/>
      </c>
      <c r="I18" s="96" t="str">
        <f t="shared" si="0"/>
        <v xml:space="preserve"> </v>
      </c>
      <c r="J18" s="91" t="str">
        <f t="shared" si="1"/>
        <v/>
      </c>
      <c r="K18" s="92"/>
      <c r="L18" s="17" t="str">
        <f t="shared" si="2"/>
        <v/>
      </c>
      <c r="M18" s="16" t="str">
        <f t="shared" si="3"/>
        <v/>
      </c>
      <c r="N18" s="43"/>
      <c r="P18" s="534" t="s">
        <v>4</v>
      </c>
      <c r="Q18" s="536" t="e">
        <f>RSQ(L9:L42,M9:M42)</f>
        <v>#DIV/0!</v>
      </c>
      <c r="Y18" s="103" t="e">
        <f t="shared" si="4"/>
        <v>#N/A</v>
      </c>
      <c r="Z18" s="103" t="e">
        <f t="shared" si="5"/>
        <v>#N/A</v>
      </c>
      <c r="AA18" s="103" t="e">
        <f t="shared" si="6"/>
        <v>#N/A</v>
      </c>
      <c r="AB18" s="103" t="e">
        <f t="shared" si="7"/>
        <v>#N/A</v>
      </c>
    </row>
    <row r="19" spans="1:28" ht="17.100000000000001" customHeight="1" thickBot="1" x14ac:dyDescent="0.3">
      <c r="A19" s="198"/>
      <c r="B19" s="199"/>
      <c r="C19" s="200"/>
      <c r="D19" s="201"/>
      <c r="E19" s="202"/>
      <c r="F19" s="163"/>
      <c r="G19" s="89"/>
      <c r="H19" s="95" t="str">
        <f t="shared" si="8"/>
        <v/>
      </c>
      <c r="I19" s="96" t="str">
        <f t="shared" si="0"/>
        <v xml:space="preserve"> </v>
      </c>
      <c r="J19" s="91" t="str">
        <f t="shared" si="1"/>
        <v/>
      </c>
      <c r="K19" s="92"/>
      <c r="L19" s="17" t="str">
        <f t="shared" si="2"/>
        <v/>
      </c>
      <c r="M19" s="16" t="str">
        <f t="shared" si="3"/>
        <v/>
      </c>
      <c r="N19" s="43"/>
      <c r="P19" s="535"/>
      <c r="Q19" s="537"/>
      <c r="Y19" s="103" t="e">
        <f t="shared" si="4"/>
        <v>#N/A</v>
      </c>
      <c r="Z19" s="103" t="e">
        <f t="shared" si="5"/>
        <v>#N/A</v>
      </c>
      <c r="AA19" s="103" t="e">
        <f t="shared" si="6"/>
        <v>#N/A</v>
      </c>
      <c r="AB19" s="103" t="e">
        <f t="shared" si="7"/>
        <v>#N/A</v>
      </c>
    </row>
    <row r="20" spans="1:28" ht="17.100000000000001" customHeight="1" x14ac:dyDescent="0.25">
      <c r="A20" s="198"/>
      <c r="B20" s="199"/>
      <c r="C20" s="200"/>
      <c r="D20" s="201"/>
      <c r="E20" s="202"/>
      <c r="F20" s="163"/>
      <c r="G20" s="89"/>
      <c r="H20" s="95" t="str">
        <f t="shared" si="8"/>
        <v/>
      </c>
      <c r="I20" s="96" t="str">
        <f t="shared" si="0"/>
        <v xml:space="preserve"> </v>
      </c>
      <c r="J20" s="91" t="str">
        <f t="shared" si="1"/>
        <v/>
      </c>
      <c r="K20" s="92"/>
      <c r="L20" s="17" t="str">
        <f t="shared" si="2"/>
        <v/>
      </c>
      <c r="M20" s="16" t="str">
        <f t="shared" si="3"/>
        <v/>
      </c>
      <c r="N20" s="43"/>
      <c r="P20" s="13"/>
      <c r="Q20" s="13"/>
      <c r="Y20" s="103" t="e">
        <f t="shared" si="4"/>
        <v>#N/A</v>
      </c>
      <c r="Z20" s="103" t="e">
        <f t="shared" si="5"/>
        <v>#N/A</v>
      </c>
      <c r="AA20" s="103" t="e">
        <f t="shared" si="6"/>
        <v>#N/A</v>
      </c>
      <c r="AB20" s="103" t="e">
        <f t="shared" si="7"/>
        <v>#N/A</v>
      </c>
    </row>
    <row r="21" spans="1:28" ht="17.100000000000001" customHeight="1" x14ac:dyDescent="0.25">
      <c r="A21" s="198"/>
      <c r="B21" s="199"/>
      <c r="C21" s="200"/>
      <c r="D21" s="201"/>
      <c r="E21" s="202"/>
      <c r="F21" s="163"/>
      <c r="G21" s="89"/>
      <c r="H21" s="95" t="str">
        <f t="shared" si="8"/>
        <v/>
      </c>
      <c r="I21" s="96" t="str">
        <f t="shared" si="0"/>
        <v xml:space="preserve"> </v>
      </c>
      <c r="J21" s="91" t="str">
        <f t="shared" si="1"/>
        <v/>
      </c>
      <c r="K21" s="92"/>
      <c r="L21" s="17" t="str">
        <f t="shared" si="2"/>
        <v/>
      </c>
      <c r="M21" s="16" t="str">
        <f t="shared" si="3"/>
        <v/>
      </c>
      <c r="N21" s="43"/>
      <c r="Q21" s="13"/>
      <c r="Y21" s="103" t="e">
        <f t="shared" si="4"/>
        <v>#N/A</v>
      </c>
      <c r="Z21" s="103" t="e">
        <f t="shared" si="5"/>
        <v>#N/A</v>
      </c>
      <c r="AA21" s="103" t="e">
        <f t="shared" si="6"/>
        <v>#N/A</v>
      </c>
      <c r="AB21" s="103" t="e">
        <f t="shared" si="7"/>
        <v>#N/A</v>
      </c>
    </row>
    <row r="22" spans="1:28" ht="17.100000000000001" customHeight="1" x14ac:dyDescent="0.25">
      <c r="A22" s="198"/>
      <c r="B22" s="199"/>
      <c r="C22" s="200"/>
      <c r="D22" s="201"/>
      <c r="E22" s="202"/>
      <c r="F22" s="163"/>
      <c r="G22" s="89"/>
      <c r="H22" s="95" t="str">
        <f t="shared" si="8"/>
        <v/>
      </c>
      <c r="I22" s="96" t="str">
        <f t="shared" si="0"/>
        <v xml:space="preserve"> </v>
      </c>
      <c r="J22" s="91" t="str">
        <f t="shared" si="1"/>
        <v/>
      </c>
      <c r="K22" s="92"/>
      <c r="L22" s="17" t="str">
        <f t="shared" si="2"/>
        <v/>
      </c>
      <c r="M22" s="16" t="str">
        <f t="shared" si="3"/>
        <v/>
      </c>
      <c r="N22" s="43"/>
      <c r="Q22" s="13"/>
      <c r="Y22" s="103" t="e">
        <f t="shared" si="4"/>
        <v>#N/A</v>
      </c>
      <c r="Z22" s="103" t="e">
        <f t="shared" si="5"/>
        <v>#N/A</v>
      </c>
      <c r="AA22" s="103" t="e">
        <f t="shared" si="6"/>
        <v>#N/A</v>
      </c>
      <c r="AB22" s="103" t="e">
        <f t="shared" si="7"/>
        <v>#N/A</v>
      </c>
    </row>
    <row r="23" spans="1:28" ht="17.100000000000001" customHeight="1" x14ac:dyDescent="0.25">
      <c r="A23" s="198"/>
      <c r="B23" s="199"/>
      <c r="C23" s="200"/>
      <c r="D23" s="201"/>
      <c r="E23" s="202"/>
      <c r="F23" s="163"/>
      <c r="G23" s="89"/>
      <c r="H23" s="95" t="str">
        <f t="shared" si="8"/>
        <v/>
      </c>
      <c r="I23" s="96" t="str">
        <f t="shared" si="0"/>
        <v xml:space="preserve"> </v>
      </c>
      <c r="J23" s="91" t="str">
        <f t="shared" si="1"/>
        <v/>
      </c>
      <c r="K23" s="92"/>
      <c r="L23" s="17" t="str">
        <f t="shared" si="2"/>
        <v/>
      </c>
      <c r="M23" s="16" t="str">
        <f t="shared" si="3"/>
        <v/>
      </c>
      <c r="N23" s="43"/>
      <c r="Q23" s="13"/>
      <c r="Y23" s="103" t="e">
        <f t="shared" ref="Y23:Y42" si="9">IF(OR(ISTEXT(N23),F23=""),#N/A,LN(I23))</f>
        <v>#N/A</v>
      </c>
      <c r="Z23" s="103" t="e">
        <f t="shared" ref="Z23:Z42" si="10">IF(OR(ISTEXT(N23),F23=""),#N/A,LN(H23))</f>
        <v>#N/A</v>
      </c>
      <c r="AA23" s="103" t="e">
        <f t="shared" si="6"/>
        <v>#N/A</v>
      </c>
      <c r="AB23" s="103" t="e">
        <f t="shared" si="7"/>
        <v>#N/A</v>
      </c>
    </row>
    <row r="24" spans="1:28" ht="17.100000000000001" customHeight="1" x14ac:dyDescent="0.25">
      <c r="A24" s="198"/>
      <c r="B24" s="199"/>
      <c r="C24" s="200"/>
      <c r="D24" s="201"/>
      <c r="E24" s="202"/>
      <c r="F24" s="163"/>
      <c r="G24" s="89"/>
      <c r="H24" s="95" t="str">
        <f t="shared" si="8"/>
        <v/>
      </c>
      <c r="I24" s="96" t="str">
        <f t="shared" si="0"/>
        <v xml:space="preserve"> </v>
      </c>
      <c r="J24" s="91" t="str">
        <f t="shared" si="1"/>
        <v/>
      </c>
      <c r="K24" s="92"/>
      <c r="L24" s="17" t="str">
        <f t="shared" si="2"/>
        <v/>
      </c>
      <c r="M24" s="16" t="str">
        <f t="shared" si="3"/>
        <v/>
      </c>
      <c r="N24" s="43"/>
      <c r="Q24" s="13"/>
      <c r="Y24" s="103" t="e">
        <f t="shared" si="9"/>
        <v>#N/A</v>
      </c>
      <c r="Z24" s="103" t="e">
        <f t="shared" si="10"/>
        <v>#N/A</v>
      </c>
      <c r="AA24" s="103" t="e">
        <f t="shared" si="6"/>
        <v>#N/A</v>
      </c>
      <c r="AB24" s="103" t="e">
        <f t="shared" si="7"/>
        <v>#N/A</v>
      </c>
    </row>
    <row r="25" spans="1:28" ht="17.100000000000001" customHeight="1" x14ac:dyDescent="0.25">
      <c r="A25" s="198"/>
      <c r="B25" s="199"/>
      <c r="C25" s="200"/>
      <c r="D25" s="201"/>
      <c r="E25" s="202"/>
      <c r="F25" s="163"/>
      <c r="G25" s="89"/>
      <c r="H25" s="95" t="str">
        <f t="shared" si="8"/>
        <v/>
      </c>
      <c r="I25" s="96" t="str">
        <f t="shared" si="0"/>
        <v xml:space="preserve"> </v>
      </c>
      <c r="J25" s="91" t="str">
        <f t="shared" si="1"/>
        <v/>
      </c>
      <c r="K25" s="92"/>
      <c r="L25" s="17" t="str">
        <f t="shared" si="2"/>
        <v/>
      </c>
      <c r="M25" s="16" t="str">
        <f t="shared" si="3"/>
        <v/>
      </c>
      <c r="N25" s="43"/>
      <c r="P25" s="13"/>
      <c r="Q25" s="13"/>
      <c r="Y25" s="103" t="e">
        <f t="shared" si="9"/>
        <v>#N/A</v>
      </c>
      <c r="Z25" s="103" t="e">
        <f t="shared" si="10"/>
        <v>#N/A</v>
      </c>
      <c r="AA25" s="103" t="e">
        <f t="shared" si="6"/>
        <v>#N/A</v>
      </c>
      <c r="AB25" s="103" t="e">
        <f t="shared" si="7"/>
        <v>#N/A</v>
      </c>
    </row>
    <row r="26" spans="1:28" ht="17.100000000000001" customHeight="1" x14ac:dyDescent="0.25">
      <c r="A26" s="198"/>
      <c r="B26" s="199"/>
      <c r="C26" s="200"/>
      <c r="D26" s="201"/>
      <c r="E26" s="202"/>
      <c r="F26" s="163"/>
      <c r="G26" s="89"/>
      <c r="H26" s="95" t="str">
        <f t="shared" si="8"/>
        <v/>
      </c>
      <c r="I26" s="96" t="str">
        <f t="shared" si="0"/>
        <v xml:space="preserve"> </v>
      </c>
      <c r="J26" s="91" t="str">
        <f t="shared" si="1"/>
        <v/>
      </c>
      <c r="K26" s="92"/>
      <c r="L26" s="17" t="str">
        <f t="shared" si="2"/>
        <v/>
      </c>
      <c r="M26" s="16" t="str">
        <f t="shared" si="3"/>
        <v/>
      </c>
      <c r="N26" s="43"/>
      <c r="P26" s="13"/>
      <c r="Q26" s="13"/>
      <c r="Y26" s="103" t="e">
        <f t="shared" si="9"/>
        <v>#N/A</v>
      </c>
      <c r="Z26" s="103" t="e">
        <f t="shared" si="10"/>
        <v>#N/A</v>
      </c>
      <c r="AA26" s="103" t="e">
        <f t="shared" si="6"/>
        <v>#N/A</v>
      </c>
      <c r="AB26" s="103" t="e">
        <f t="shared" si="7"/>
        <v>#N/A</v>
      </c>
    </row>
    <row r="27" spans="1:28" ht="17.100000000000001" customHeight="1" x14ac:dyDescent="0.25">
      <c r="A27" s="198"/>
      <c r="B27" s="199"/>
      <c r="C27" s="200"/>
      <c r="D27" s="201"/>
      <c r="E27" s="202"/>
      <c r="F27" s="163"/>
      <c r="G27" s="89"/>
      <c r="H27" s="95" t="str">
        <f t="shared" si="8"/>
        <v/>
      </c>
      <c r="I27" s="96" t="str">
        <f t="shared" si="0"/>
        <v xml:space="preserve"> </v>
      </c>
      <c r="J27" s="91" t="str">
        <f t="shared" si="1"/>
        <v/>
      </c>
      <c r="K27" s="92"/>
      <c r="L27" s="17" t="str">
        <f t="shared" si="2"/>
        <v/>
      </c>
      <c r="M27" s="16" t="str">
        <f t="shared" si="3"/>
        <v/>
      </c>
      <c r="N27" s="43"/>
      <c r="Y27" s="103" t="e">
        <f t="shared" si="9"/>
        <v>#N/A</v>
      </c>
      <c r="Z27" s="103" t="e">
        <f t="shared" si="10"/>
        <v>#N/A</v>
      </c>
      <c r="AA27" s="103" t="e">
        <f t="shared" si="6"/>
        <v>#N/A</v>
      </c>
      <c r="AB27" s="103" t="e">
        <f t="shared" si="7"/>
        <v>#N/A</v>
      </c>
    </row>
    <row r="28" spans="1:28" ht="17.100000000000001" customHeight="1" x14ac:dyDescent="0.25">
      <c r="A28" s="198"/>
      <c r="B28" s="199"/>
      <c r="C28" s="200"/>
      <c r="D28" s="201"/>
      <c r="E28" s="202"/>
      <c r="F28" s="163"/>
      <c r="G28" s="89"/>
      <c r="H28" s="95" t="str">
        <f t="shared" si="8"/>
        <v/>
      </c>
      <c r="I28" s="96" t="str">
        <f t="shared" si="0"/>
        <v xml:space="preserve"> </v>
      </c>
      <c r="J28" s="91" t="str">
        <f t="shared" si="1"/>
        <v/>
      </c>
      <c r="K28" s="92"/>
      <c r="L28" s="17" t="str">
        <f t="shared" si="2"/>
        <v/>
      </c>
      <c r="M28" s="16" t="str">
        <f t="shared" si="3"/>
        <v/>
      </c>
      <c r="N28" s="43"/>
      <c r="Y28" s="103" t="e">
        <f t="shared" si="9"/>
        <v>#N/A</v>
      </c>
      <c r="Z28" s="103" t="e">
        <f t="shared" si="10"/>
        <v>#N/A</v>
      </c>
      <c r="AA28" s="103" t="e">
        <f t="shared" si="6"/>
        <v>#N/A</v>
      </c>
      <c r="AB28" s="103" t="e">
        <f t="shared" si="7"/>
        <v>#N/A</v>
      </c>
    </row>
    <row r="29" spans="1:28" ht="17.100000000000001" customHeight="1" x14ac:dyDescent="0.25">
      <c r="A29" s="198"/>
      <c r="B29" s="199"/>
      <c r="C29" s="200"/>
      <c r="D29" s="201"/>
      <c r="E29" s="202"/>
      <c r="F29" s="163"/>
      <c r="G29" s="89"/>
      <c r="H29" s="95" t="str">
        <f t="shared" si="8"/>
        <v/>
      </c>
      <c r="I29" s="96" t="str">
        <f t="shared" si="0"/>
        <v xml:space="preserve"> </v>
      </c>
      <c r="J29" s="91" t="str">
        <f t="shared" si="1"/>
        <v/>
      </c>
      <c r="K29" s="92"/>
      <c r="L29" s="17" t="str">
        <f t="shared" si="2"/>
        <v/>
      </c>
      <c r="M29" s="16" t="str">
        <f t="shared" si="3"/>
        <v/>
      </c>
      <c r="N29" s="43"/>
      <c r="P29" s="13"/>
      <c r="Q29" s="13"/>
      <c r="Y29" s="103" t="e">
        <f t="shared" si="9"/>
        <v>#N/A</v>
      </c>
      <c r="Z29" s="103" t="e">
        <f t="shared" si="10"/>
        <v>#N/A</v>
      </c>
      <c r="AA29" s="103" t="e">
        <f t="shared" si="6"/>
        <v>#N/A</v>
      </c>
      <c r="AB29" s="103" t="e">
        <f t="shared" si="7"/>
        <v>#N/A</v>
      </c>
    </row>
    <row r="30" spans="1:28" ht="17.100000000000001" customHeight="1" x14ac:dyDescent="0.3">
      <c r="A30" s="198"/>
      <c r="B30" s="199"/>
      <c r="C30" s="200"/>
      <c r="D30" s="201"/>
      <c r="E30" s="202"/>
      <c r="F30" s="163"/>
      <c r="G30" s="89"/>
      <c r="H30" s="95" t="str">
        <f t="shared" si="8"/>
        <v/>
      </c>
      <c r="I30" s="96" t="str">
        <f t="shared" si="0"/>
        <v xml:space="preserve"> </v>
      </c>
      <c r="J30" s="91" t="str">
        <f t="shared" si="1"/>
        <v/>
      </c>
      <c r="K30" s="92"/>
      <c r="L30" s="17" t="str">
        <f t="shared" si="2"/>
        <v/>
      </c>
      <c r="M30" s="16" t="str">
        <f t="shared" si="3"/>
        <v/>
      </c>
      <c r="N30" s="43"/>
      <c r="P30" s="196" t="s">
        <v>51</v>
      </c>
      <c r="Q30" s="165"/>
      <c r="Y30" s="103" t="e">
        <f t="shared" si="9"/>
        <v>#N/A</v>
      </c>
      <c r="Z30" s="103" t="e">
        <f t="shared" si="10"/>
        <v>#N/A</v>
      </c>
      <c r="AA30" s="103" t="e">
        <f t="shared" si="6"/>
        <v>#N/A</v>
      </c>
      <c r="AB30" s="103" t="e">
        <f t="shared" si="7"/>
        <v>#N/A</v>
      </c>
    </row>
    <row r="31" spans="1:28" ht="17.100000000000001" customHeight="1" thickBot="1" x14ac:dyDescent="0.35">
      <c r="A31" s="198"/>
      <c r="B31" s="199"/>
      <c r="C31" s="200"/>
      <c r="D31" s="201"/>
      <c r="E31" s="202"/>
      <c r="F31" s="163"/>
      <c r="G31" s="89"/>
      <c r="H31" s="95" t="str">
        <f t="shared" si="8"/>
        <v/>
      </c>
      <c r="I31" s="96" t="str">
        <f t="shared" si="0"/>
        <v xml:space="preserve"> </v>
      </c>
      <c r="J31" s="91" t="str">
        <f t="shared" si="1"/>
        <v/>
      </c>
      <c r="K31" s="92"/>
      <c r="L31" s="17" t="str">
        <f t="shared" si="2"/>
        <v/>
      </c>
      <c r="M31" s="16" t="str">
        <f t="shared" si="3"/>
        <v/>
      </c>
      <c r="N31" s="43"/>
      <c r="P31" s="164" t="s">
        <v>254</v>
      </c>
      <c r="Q31" s="165"/>
      <c r="Y31" s="103" t="e">
        <f t="shared" si="9"/>
        <v>#N/A</v>
      </c>
      <c r="Z31" s="103" t="e">
        <f t="shared" si="10"/>
        <v>#N/A</v>
      </c>
      <c r="AA31" s="103" t="e">
        <f t="shared" si="6"/>
        <v>#N/A</v>
      </c>
      <c r="AB31" s="103" t="e">
        <f t="shared" si="7"/>
        <v>#N/A</v>
      </c>
    </row>
    <row r="32" spans="1:28" ht="17.100000000000001" customHeight="1" x14ac:dyDescent="0.25">
      <c r="A32" s="198"/>
      <c r="B32" s="199"/>
      <c r="C32" s="200"/>
      <c r="D32" s="201"/>
      <c r="E32" s="202"/>
      <c r="F32" s="163"/>
      <c r="G32" s="89"/>
      <c r="H32" s="95" t="str">
        <f t="shared" si="8"/>
        <v/>
      </c>
      <c r="I32" s="96" t="str">
        <f t="shared" si="0"/>
        <v xml:space="preserve"> </v>
      </c>
      <c r="J32" s="91" t="str">
        <f t="shared" si="1"/>
        <v/>
      </c>
      <c r="K32" s="92"/>
      <c r="L32" s="17" t="str">
        <f t="shared" si="2"/>
        <v/>
      </c>
      <c r="M32" s="16" t="str">
        <f t="shared" si="3"/>
        <v/>
      </c>
      <c r="N32" s="43"/>
      <c r="P32" s="166" t="s">
        <v>253</v>
      </c>
      <c r="Q32" s="167" t="e">
        <f>SLOPE(H9:H42,I9:I42)</f>
        <v>#DIV/0!</v>
      </c>
      <c r="Y32" s="103" t="e">
        <f t="shared" si="9"/>
        <v>#N/A</v>
      </c>
      <c r="Z32" s="103" t="e">
        <f t="shared" si="10"/>
        <v>#N/A</v>
      </c>
      <c r="AA32" s="103" t="e">
        <f t="shared" si="6"/>
        <v>#N/A</v>
      </c>
      <c r="AB32" s="103" t="e">
        <f t="shared" si="7"/>
        <v>#N/A</v>
      </c>
    </row>
    <row r="33" spans="1:28" ht="17.100000000000001" customHeight="1" x14ac:dyDescent="0.25">
      <c r="A33" s="198"/>
      <c r="B33" s="199"/>
      <c r="C33" s="200"/>
      <c r="D33" s="201"/>
      <c r="E33" s="202"/>
      <c r="F33" s="163"/>
      <c r="G33" s="89"/>
      <c r="H33" s="95" t="str">
        <f t="shared" si="8"/>
        <v/>
      </c>
      <c r="I33" s="96" t="str">
        <f t="shared" si="0"/>
        <v xml:space="preserve"> </v>
      </c>
      <c r="J33" s="91" t="str">
        <f t="shared" si="1"/>
        <v/>
      </c>
      <c r="K33" s="92"/>
      <c r="L33" s="17" t="str">
        <f t="shared" si="2"/>
        <v/>
      </c>
      <c r="M33" s="16" t="str">
        <f t="shared" si="3"/>
        <v/>
      </c>
      <c r="N33" s="43"/>
      <c r="P33" s="168" t="s">
        <v>255</v>
      </c>
      <c r="Q33" s="169" t="e">
        <f>INTERCEPT(H9:H42,I9:I42)</f>
        <v>#DIV/0!</v>
      </c>
      <c r="R33" s="109"/>
      <c r="Y33" s="103" t="e">
        <f t="shared" si="9"/>
        <v>#N/A</v>
      </c>
      <c r="Z33" s="103" t="e">
        <f t="shared" si="10"/>
        <v>#N/A</v>
      </c>
      <c r="AA33" s="103" t="e">
        <f t="shared" si="6"/>
        <v>#N/A</v>
      </c>
      <c r="AB33" s="103" t="e">
        <f t="shared" si="7"/>
        <v>#N/A</v>
      </c>
    </row>
    <row r="34" spans="1:28" ht="17.100000000000001" customHeight="1" x14ac:dyDescent="0.25">
      <c r="A34" s="198"/>
      <c r="B34" s="199"/>
      <c r="C34" s="200"/>
      <c r="D34" s="201"/>
      <c r="E34" s="202"/>
      <c r="F34" s="163"/>
      <c r="G34" s="89"/>
      <c r="H34" s="95" t="str">
        <f t="shared" si="8"/>
        <v/>
      </c>
      <c r="I34" s="96" t="str">
        <f t="shared" si="0"/>
        <v xml:space="preserve"> </v>
      </c>
      <c r="J34" s="91" t="str">
        <f t="shared" si="1"/>
        <v/>
      </c>
      <c r="K34" s="92"/>
      <c r="L34" s="17" t="str">
        <f t="shared" si="2"/>
        <v/>
      </c>
      <c r="M34" s="16" t="str">
        <f t="shared" si="3"/>
        <v/>
      </c>
      <c r="N34" s="43"/>
      <c r="P34" s="538" t="s">
        <v>4</v>
      </c>
      <c r="Q34" s="540" t="e">
        <f>RSQ(H9:H42,I9:I42)</f>
        <v>#DIV/0!</v>
      </c>
      <c r="Y34" s="103" t="e">
        <f t="shared" si="9"/>
        <v>#N/A</v>
      </c>
      <c r="Z34" s="103" t="e">
        <f t="shared" si="10"/>
        <v>#N/A</v>
      </c>
      <c r="AA34" s="103" t="e">
        <f t="shared" si="6"/>
        <v>#N/A</v>
      </c>
      <c r="AB34" s="103" t="e">
        <f t="shared" si="7"/>
        <v>#N/A</v>
      </c>
    </row>
    <row r="35" spans="1:28" ht="17.100000000000001" customHeight="1" thickBot="1" x14ac:dyDescent="0.3">
      <c r="A35" s="198"/>
      <c r="B35" s="199"/>
      <c r="C35" s="200"/>
      <c r="D35" s="201"/>
      <c r="E35" s="202"/>
      <c r="F35" s="163"/>
      <c r="G35" s="89"/>
      <c r="H35" s="95" t="str">
        <f t="shared" si="8"/>
        <v/>
      </c>
      <c r="I35" s="96" t="str">
        <f t="shared" si="0"/>
        <v xml:space="preserve"> </v>
      </c>
      <c r="J35" s="91" t="str">
        <f t="shared" si="1"/>
        <v/>
      </c>
      <c r="K35" s="92"/>
      <c r="L35" s="17" t="str">
        <f t="shared" si="2"/>
        <v/>
      </c>
      <c r="M35" s="16" t="str">
        <f t="shared" si="3"/>
        <v/>
      </c>
      <c r="N35" s="43"/>
      <c r="P35" s="539"/>
      <c r="Q35" s="541"/>
      <c r="Y35" s="103" t="e">
        <f t="shared" si="9"/>
        <v>#N/A</v>
      </c>
      <c r="Z35" s="103" t="e">
        <f t="shared" si="10"/>
        <v>#N/A</v>
      </c>
      <c r="AA35" s="103" t="e">
        <f t="shared" si="6"/>
        <v>#N/A</v>
      </c>
      <c r="AB35" s="103" t="e">
        <f t="shared" si="7"/>
        <v>#N/A</v>
      </c>
    </row>
    <row r="36" spans="1:28" ht="17.100000000000001" customHeight="1" x14ac:dyDescent="0.25">
      <c r="A36" s="198"/>
      <c r="B36" s="199"/>
      <c r="C36" s="200"/>
      <c r="D36" s="201"/>
      <c r="E36" s="202"/>
      <c r="F36" s="163"/>
      <c r="G36" s="89"/>
      <c r="H36" s="95" t="str">
        <f t="shared" si="8"/>
        <v/>
      </c>
      <c r="I36" s="96" t="str">
        <f t="shared" si="0"/>
        <v xml:space="preserve"> </v>
      </c>
      <c r="J36" s="91" t="str">
        <f t="shared" si="1"/>
        <v/>
      </c>
      <c r="K36" s="92"/>
      <c r="L36" s="17" t="str">
        <f t="shared" si="2"/>
        <v/>
      </c>
      <c r="M36" s="16" t="str">
        <f t="shared" si="3"/>
        <v/>
      </c>
      <c r="N36" s="43"/>
      <c r="Y36" s="103" t="e">
        <f t="shared" si="9"/>
        <v>#N/A</v>
      </c>
      <c r="Z36" s="103" t="e">
        <f t="shared" si="10"/>
        <v>#N/A</v>
      </c>
      <c r="AA36" s="103" t="e">
        <f t="shared" si="6"/>
        <v>#N/A</v>
      </c>
      <c r="AB36" s="103" t="e">
        <f t="shared" si="7"/>
        <v>#N/A</v>
      </c>
    </row>
    <row r="37" spans="1:28" ht="17.100000000000001" customHeight="1" x14ac:dyDescent="0.25">
      <c r="A37" s="198"/>
      <c r="B37" s="199"/>
      <c r="C37" s="200"/>
      <c r="D37" s="201"/>
      <c r="E37" s="202"/>
      <c r="F37" s="163"/>
      <c r="G37" s="89"/>
      <c r="H37" s="95" t="str">
        <f t="shared" si="8"/>
        <v/>
      </c>
      <c r="I37" s="96" t="str">
        <f t="shared" si="0"/>
        <v xml:space="preserve"> </v>
      </c>
      <c r="J37" s="91" t="str">
        <f t="shared" si="1"/>
        <v/>
      </c>
      <c r="K37" s="92"/>
      <c r="L37" s="17" t="str">
        <f t="shared" si="2"/>
        <v/>
      </c>
      <c r="M37" s="16" t="str">
        <f t="shared" si="3"/>
        <v/>
      </c>
      <c r="N37" s="43"/>
      <c r="Y37" s="103" t="e">
        <f t="shared" si="9"/>
        <v>#N/A</v>
      </c>
      <c r="Z37" s="103" t="e">
        <f t="shared" si="10"/>
        <v>#N/A</v>
      </c>
      <c r="AA37" s="103" t="e">
        <f t="shared" si="6"/>
        <v>#N/A</v>
      </c>
      <c r="AB37" s="103" t="e">
        <f t="shared" si="7"/>
        <v>#N/A</v>
      </c>
    </row>
    <row r="38" spans="1:28" ht="17.100000000000001" customHeight="1" x14ac:dyDescent="0.25">
      <c r="A38" s="198"/>
      <c r="B38" s="199"/>
      <c r="C38" s="200"/>
      <c r="D38" s="201"/>
      <c r="E38" s="202"/>
      <c r="F38" s="163"/>
      <c r="G38" s="89"/>
      <c r="H38" s="95" t="str">
        <f t="shared" si="8"/>
        <v/>
      </c>
      <c r="I38" s="96" t="str">
        <f t="shared" si="0"/>
        <v xml:space="preserve"> </v>
      </c>
      <c r="J38" s="91" t="str">
        <f t="shared" si="1"/>
        <v/>
      </c>
      <c r="K38" s="92"/>
      <c r="L38" s="17" t="str">
        <f t="shared" si="2"/>
        <v/>
      </c>
      <c r="M38" s="16" t="str">
        <f t="shared" si="3"/>
        <v/>
      </c>
      <c r="N38" s="43"/>
      <c r="Y38" s="103" t="e">
        <f t="shared" si="9"/>
        <v>#N/A</v>
      </c>
      <c r="Z38" s="103" t="e">
        <f t="shared" si="10"/>
        <v>#N/A</v>
      </c>
      <c r="AA38" s="103" t="e">
        <f t="shared" si="6"/>
        <v>#N/A</v>
      </c>
      <c r="AB38" s="103" t="e">
        <f t="shared" si="7"/>
        <v>#N/A</v>
      </c>
    </row>
    <row r="39" spans="1:28" ht="17.100000000000001" customHeight="1" x14ac:dyDescent="0.25">
      <c r="A39" s="198"/>
      <c r="B39" s="199"/>
      <c r="C39" s="200"/>
      <c r="D39" s="201"/>
      <c r="E39" s="202"/>
      <c r="F39" s="163"/>
      <c r="G39" s="110"/>
      <c r="H39" s="95" t="str">
        <f t="shared" si="8"/>
        <v/>
      </c>
      <c r="I39" s="96" t="str">
        <f t="shared" si="0"/>
        <v xml:space="preserve"> </v>
      </c>
      <c r="J39" s="91" t="str">
        <f t="shared" si="1"/>
        <v/>
      </c>
      <c r="K39" s="92"/>
      <c r="L39" s="17" t="str">
        <f t="shared" si="2"/>
        <v/>
      </c>
      <c r="M39" s="16" t="str">
        <f t="shared" si="3"/>
        <v/>
      </c>
      <c r="N39" s="43"/>
      <c r="Y39" s="103" t="e">
        <f t="shared" si="9"/>
        <v>#N/A</v>
      </c>
      <c r="Z39" s="103" t="e">
        <f t="shared" si="10"/>
        <v>#N/A</v>
      </c>
      <c r="AA39" s="103" t="e">
        <f t="shared" si="6"/>
        <v>#N/A</v>
      </c>
      <c r="AB39" s="103" t="e">
        <f t="shared" si="7"/>
        <v>#N/A</v>
      </c>
    </row>
    <row r="40" spans="1:28" ht="17.100000000000001" customHeight="1" x14ac:dyDescent="0.25">
      <c r="A40" s="198"/>
      <c r="B40" s="199"/>
      <c r="C40" s="200"/>
      <c r="D40" s="201"/>
      <c r="E40" s="202"/>
      <c r="F40" s="163"/>
      <c r="G40" s="110"/>
      <c r="H40" s="95" t="str">
        <f t="shared" si="8"/>
        <v/>
      </c>
      <c r="I40" s="96" t="str">
        <f t="shared" si="0"/>
        <v xml:space="preserve"> </v>
      </c>
      <c r="J40" s="91" t="str">
        <f t="shared" si="1"/>
        <v/>
      </c>
      <c r="K40" s="92"/>
      <c r="L40" s="17" t="str">
        <f t="shared" si="2"/>
        <v/>
      </c>
      <c r="M40" s="16" t="str">
        <f t="shared" si="3"/>
        <v/>
      </c>
      <c r="N40" s="43"/>
      <c r="Q40" s="13"/>
      <c r="Y40" s="103" t="e">
        <f t="shared" si="9"/>
        <v>#N/A</v>
      </c>
      <c r="Z40" s="103" t="e">
        <f t="shared" si="10"/>
        <v>#N/A</v>
      </c>
      <c r="AA40" s="103" t="e">
        <f t="shared" si="6"/>
        <v>#N/A</v>
      </c>
      <c r="AB40" s="103" t="e">
        <f t="shared" si="7"/>
        <v>#N/A</v>
      </c>
    </row>
    <row r="41" spans="1:28" ht="17.100000000000001" customHeight="1" x14ac:dyDescent="0.25">
      <c r="A41" s="198"/>
      <c r="B41" s="199"/>
      <c r="C41" s="200"/>
      <c r="D41" s="201"/>
      <c r="E41" s="202"/>
      <c r="F41" s="163"/>
      <c r="G41" s="110"/>
      <c r="H41" s="95" t="str">
        <f t="shared" si="8"/>
        <v/>
      </c>
      <c r="I41" s="96" t="str">
        <f t="shared" si="0"/>
        <v xml:space="preserve"> </v>
      </c>
      <c r="J41" s="91" t="str">
        <f t="shared" si="1"/>
        <v/>
      </c>
      <c r="K41" s="92"/>
      <c r="L41" s="17" t="str">
        <f t="shared" si="2"/>
        <v/>
      </c>
      <c r="M41" s="16" t="str">
        <f t="shared" si="3"/>
        <v/>
      </c>
      <c r="N41" s="43"/>
      <c r="Q41" s="13"/>
      <c r="Y41" s="103" t="e">
        <f t="shared" si="9"/>
        <v>#N/A</v>
      </c>
      <c r="Z41" s="103" t="e">
        <f t="shared" si="10"/>
        <v>#N/A</v>
      </c>
      <c r="AA41" s="103" t="e">
        <f t="shared" si="6"/>
        <v>#N/A</v>
      </c>
      <c r="AB41" s="103" t="e">
        <f t="shared" si="7"/>
        <v>#N/A</v>
      </c>
    </row>
    <row r="42" spans="1:28" ht="17.100000000000001" customHeight="1" x14ac:dyDescent="0.25">
      <c r="A42" s="198"/>
      <c r="B42" s="199"/>
      <c r="C42" s="200"/>
      <c r="D42" s="201"/>
      <c r="E42" s="202"/>
      <c r="F42" s="163"/>
      <c r="G42" s="110"/>
      <c r="H42" s="95" t="str">
        <f t="shared" si="8"/>
        <v/>
      </c>
      <c r="I42" s="96" t="str">
        <f t="shared" si="0"/>
        <v xml:space="preserve"> </v>
      </c>
      <c r="J42" s="91" t="str">
        <f t="shared" si="1"/>
        <v/>
      </c>
      <c r="K42" s="92"/>
      <c r="L42" s="17" t="str">
        <f t="shared" si="2"/>
        <v/>
      </c>
      <c r="M42" s="16" t="str">
        <f t="shared" si="3"/>
        <v/>
      </c>
      <c r="N42" s="43"/>
      <c r="Q42" s="13"/>
      <c r="Y42" s="103" t="e">
        <f t="shared" si="9"/>
        <v>#N/A</v>
      </c>
      <c r="Z42" s="103" t="e">
        <f t="shared" si="10"/>
        <v>#N/A</v>
      </c>
      <c r="AA42" s="103" t="e">
        <f t="shared" si="6"/>
        <v>#N/A</v>
      </c>
      <c r="AB42" s="103" t="e">
        <f t="shared" si="7"/>
        <v>#N/A</v>
      </c>
    </row>
    <row r="43" spans="1:28" x14ac:dyDescent="0.25">
      <c r="A43" s="49"/>
      <c r="B43" s="98"/>
      <c r="C43" s="99"/>
      <c r="D43" s="88"/>
      <c r="E43" s="111"/>
      <c r="F43" s="112"/>
      <c r="G43" s="113"/>
      <c r="H43" s="114"/>
      <c r="I43" s="115"/>
      <c r="J43" s="91"/>
      <c r="K43" s="92"/>
      <c r="M43" s="116"/>
      <c r="N43" s="47"/>
      <c r="Q43" s="13"/>
      <c r="Y43" s="103"/>
      <c r="Z43" s="103"/>
      <c r="AA43" s="103"/>
      <c r="AB43" s="103"/>
    </row>
    <row r="44" spans="1:28" x14ac:dyDescent="0.25">
      <c r="B44" s="98"/>
      <c r="C44" s="99"/>
      <c r="D44" s="88"/>
      <c r="E44" s="111"/>
      <c r="F44" s="112"/>
      <c r="G44" s="113"/>
      <c r="H44" s="114"/>
      <c r="I44" s="115"/>
      <c r="J44" s="118"/>
      <c r="K44" s="92"/>
      <c r="L44" s="116"/>
      <c r="M44" s="116"/>
      <c r="N44" s="47"/>
      <c r="Q44" s="13"/>
      <c r="Y44" s="103"/>
      <c r="Z44" s="103"/>
      <c r="AA44" s="103"/>
      <c r="AB44" s="103"/>
    </row>
    <row r="45" spans="1:28" x14ac:dyDescent="0.25">
      <c r="B45" s="98"/>
      <c r="C45" s="99"/>
      <c r="D45" s="88"/>
      <c r="E45" s="111"/>
      <c r="F45" s="112"/>
      <c r="G45" s="113"/>
      <c r="H45" s="114"/>
      <c r="I45" s="115"/>
      <c r="J45" s="118"/>
      <c r="K45" s="92"/>
      <c r="L45" s="116"/>
      <c r="M45" s="116"/>
      <c r="N45" s="92"/>
      <c r="O45" s="117"/>
      <c r="Q45" s="13"/>
      <c r="W45" s="116"/>
      <c r="Y45" s="103"/>
      <c r="Z45" s="103"/>
      <c r="AA45" s="103"/>
      <c r="AB45" s="103"/>
    </row>
    <row r="46" spans="1:28" ht="18.75" x14ac:dyDescent="0.3">
      <c r="B46" s="119"/>
      <c r="C46" s="120"/>
      <c r="D46" s="121"/>
      <c r="E46" s="122"/>
      <c r="F46" s="123"/>
      <c r="G46" s="124"/>
      <c r="H46" s="125"/>
      <c r="I46" s="126"/>
      <c r="J46" s="127"/>
      <c r="K46" s="128"/>
      <c r="L46" s="129"/>
      <c r="M46" s="129"/>
      <c r="O46" s="117"/>
      <c r="Q46" s="13"/>
      <c r="Y46" s="103"/>
      <c r="Z46" s="103"/>
      <c r="AA46" s="103"/>
      <c r="AB46" s="103"/>
    </row>
    <row r="47" spans="1:28" ht="18.75" x14ac:dyDescent="0.3">
      <c r="B47" s="119"/>
      <c r="C47" s="120"/>
      <c r="D47" s="121"/>
      <c r="E47" s="122"/>
      <c r="F47" s="123"/>
      <c r="G47" s="124"/>
      <c r="H47" s="125"/>
      <c r="I47" s="126"/>
      <c r="J47" s="127"/>
      <c r="K47" s="128"/>
      <c r="L47" s="129"/>
      <c r="M47" s="129"/>
      <c r="O47" s="117"/>
      <c r="Q47" s="13"/>
      <c r="Y47" s="103"/>
      <c r="Z47" s="103"/>
      <c r="AA47" s="103"/>
      <c r="AB47" s="103"/>
    </row>
    <row r="48" spans="1:28" x14ac:dyDescent="0.25">
      <c r="B48" s="98"/>
      <c r="C48" s="99"/>
      <c r="D48" s="88"/>
      <c r="E48" s="111"/>
      <c r="F48" s="112"/>
      <c r="G48" s="113"/>
      <c r="H48" s="114"/>
      <c r="I48" s="115"/>
      <c r="J48" s="118"/>
      <c r="K48" s="92"/>
      <c r="L48" s="116"/>
      <c r="M48" s="116"/>
      <c r="N48" s="92"/>
      <c r="O48" s="117"/>
      <c r="Q48" s="13"/>
      <c r="Y48" s="103"/>
      <c r="Z48" s="103"/>
      <c r="AA48" s="103"/>
      <c r="AB48" s="103"/>
    </row>
    <row r="49" spans="4:28" x14ac:dyDescent="0.25">
      <c r="D49" s="88"/>
      <c r="E49" s="111"/>
      <c r="F49" s="112"/>
      <c r="G49" s="113"/>
      <c r="H49" s="114"/>
      <c r="I49" s="115"/>
      <c r="J49" s="118"/>
      <c r="K49" s="92"/>
      <c r="L49" s="116"/>
      <c r="M49" s="116"/>
      <c r="O49" s="117"/>
      <c r="Q49" s="13"/>
    </row>
    <row r="50" spans="4:28" x14ac:dyDescent="0.25">
      <c r="D50" s="88"/>
      <c r="E50" s="111"/>
      <c r="F50" s="130"/>
      <c r="G50" s="113"/>
      <c r="H50" s="114"/>
      <c r="I50" s="115"/>
      <c r="J50" s="118"/>
      <c r="K50" s="92"/>
      <c r="L50" s="116"/>
      <c r="M50" s="116"/>
      <c r="O50" s="117"/>
      <c r="Q50" s="13"/>
    </row>
    <row r="51" spans="4:28" x14ac:dyDescent="0.25">
      <c r="D51" s="88"/>
      <c r="E51" s="111"/>
      <c r="F51" s="112"/>
      <c r="G51" s="113"/>
      <c r="H51" s="114"/>
      <c r="I51" s="115"/>
      <c r="J51" s="118"/>
      <c r="K51" s="92"/>
      <c r="L51" s="116"/>
      <c r="M51" s="116"/>
      <c r="P51" s="13"/>
      <c r="Q51" s="13"/>
    </row>
    <row r="52" spans="4:28" x14ac:dyDescent="0.25">
      <c r="D52" s="88"/>
      <c r="E52" s="111"/>
      <c r="F52" s="112"/>
      <c r="G52" s="113"/>
      <c r="H52" s="114"/>
      <c r="I52" s="115"/>
      <c r="J52" s="118"/>
      <c r="K52" s="92"/>
      <c r="L52" s="116"/>
      <c r="M52" s="116"/>
      <c r="P52" s="13"/>
      <c r="Q52" s="13"/>
    </row>
    <row r="53" spans="4:28" x14ac:dyDescent="0.25">
      <c r="D53" s="88"/>
      <c r="E53" s="111"/>
      <c r="F53" s="112"/>
      <c r="G53" s="113"/>
      <c r="H53" s="114"/>
      <c r="I53" s="115"/>
      <c r="J53" s="118"/>
      <c r="K53" s="92"/>
      <c r="L53" s="116"/>
      <c r="M53" s="116"/>
      <c r="P53" s="13"/>
      <c r="Q53" s="13"/>
      <c r="Y53" s="103"/>
      <c r="Z53" s="103"/>
      <c r="AA53" s="103"/>
      <c r="AB53" s="103"/>
    </row>
    <row r="54" spans="4:28" x14ac:dyDescent="0.25">
      <c r="D54" s="88"/>
      <c r="E54" s="111"/>
      <c r="F54" s="112"/>
      <c r="G54" s="113"/>
      <c r="H54" s="114"/>
      <c r="I54" s="115"/>
      <c r="J54" s="118"/>
      <c r="K54" s="92"/>
      <c r="L54" s="116"/>
      <c r="M54" s="116"/>
      <c r="P54" s="13"/>
      <c r="Q54" s="13"/>
      <c r="Y54" s="103"/>
      <c r="Z54" s="103"/>
      <c r="AA54" s="103"/>
      <c r="AB54" s="103"/>
    </row>
    <row r="55" spans="4:28" x14ac:dyDescent="0.25">
      <c r="D55" s="60"/>
      <c r="E55" s="60"/>
      <c r="F55" s="60"/>
      <c r="G55" s="60"/>
      <c r="H55" s="83"/>
      <c r="I55" s="83"/>
      <c r="J55" s="83"/>
      <c r="K55" s="60"/>
      <c r="L55" s="60"/>
      <c r="M55" s="60"/>
      <c r="N55" s="47"/>
      <c r="P55" s="13"/>
      <c r="Q55" s="13"/>
      <c r="Y55" s="103"/>
      <c r="Z55" s="103"/>
      <c r="AA55" s="103"/>
      <c r="AB55" s="103"/>
    </row>
    <row r="56" spans="4:28" x14ac:dyDescent="0.25">
      <c r="D56" s="60"/>
      <c r="E56" s="60"/>
      <c r="F56" s="60"/>
      <c r="G56" s="60"/>
      <c r="H56" s="83"/>
      <c r="I56" s="83"/>
      <c r="J56" s="83"/>
      <c r="K56" s="60"/>
      <c r="L56" s="60"/>
      <c r="M56" s="60"/>
      <c r="N56" s="60"/>
      <c r="P56" s="13"/>
      <c r="Q56" s="13"/>
      <c r="Y56" s="103"/>
      <c r="Z56" s="103"/>
      <c r="AA56" s="103"/>
      <c r="AB56" s="103"/>
    </row>
    <row r="57" spans="4:28" x14ac:dyDescent="0.25">
      <c r="N57" s="60"/>
      <c r="O57" s="117"/>
      <c r="P57" s="13"/>
      <c r="Q57" s="13"/>
      <c r="Y57" s="103"/>
      <c r="Z57" s="103"/>
      <c r="AA57" s="103"/>
      <c r="AB57" s="103"/>
    </row>
    <row r="58" spans="4:28" x14ac:dyDescent="0.25">
      <c r="O58" s="117"/>
      <c r="P58" s="13"/>
      <c r="Q58" s="13"/>
      <c r="Y58" s="103"/>
      <c r="Z58" s="103"/>
      <c r="AA58" s="103"/>
      <c r="AB58" s="103"/>
    </row>
    <row r="59" spans="4:28" x14ac:dyDescent="0.25">
      <c r="G59" s="24"/>
      <c r="H59" s="131"/>
      <c r="I59" s="131"/>
      <c r="J59" s="131"/>
      <c r="K59" s="24"/>
      <c r="O59" s="117"/>
      <c r="P59" s="13"/>
      <c r="Q59" s="13"/>
    </row>
    <row r="60" spans="4:28" x14ac:dyDescent="0.25">
      <c r="G60" s="24"/>
      <c r="H60" s="131"/>
      <c r="I60" s="131"/>
      <c r="J60" s="131"/>
      <c r="K60" s="24"/>
      <c r="P60" s="13"/>
      <c r="Q60" s="13"/>
    </row>
    <row r="61" spans="4:28" x14ac:dyDescent="0.25">
      <c r="P61" s="13"/>
      <c r="Q61" s="13"/>
    </row>
    <row r="62" spans="4:28" x14ac:dyDescent="0.25">
      <c r="P62" s="13"/>
      <c r="Q62" s="13"/>
    </row>
    <row r="63" spans="4:28" x14ac:dyDescent="0.25">
      <c r="P63" s="13"/>
      <c r="Q63" s="13"/>
    </row>
    <row r="64" spans="4:28" x14ac:dyDescent="0.25">
      <c r="P64" s="13"/>
      <c r="Q64" s="13"/>
    </row>
    <row r="65" spans="16:17" x14ac:dyDescent="0.25">
      <c r="P65" s="13"/>
      <c r="Q65" s="13"/>
    </row>
  </sheetData>
  <mergeCells count="16">
    <mergeCell ref="L7:M7"/>
    <mergeCell ref="F7:F8"/>
    <mergeCell ref="G7:G8"/>
    <mergeCell ref="H7:I7"/>
    <mergeCell ref="J7:J8"/>
    <mergeCell ref="K7:K8"/>
    <mergeCell ref="A7:A8"/>
    <mergeCell ref="B7:B8"/>
    <mergeCell ref="C7:C8"/>
    <mergeCell ref="D7:D8"/>
    <mergeCell ref="E7:E8"/>
    <mergeCell ref="P18:P19"/>
    <mergeCell ref="Q18:Q19"/>
    <mergeCell ref="P34:P35"/>
    <mergeCell ref="Q34:Q35"/>
    <mergeCell ref="N7:N8"/>
  </mergeCells>
  <phoneticPr fontId="25" type="noConversion"/>
  <pageMargins left="0.7" right="0.7" top="0.78740157499999996" bottom="0.78740157499999996" header="0.3" footer="0.3"/>
  <drawing r:id="rId1"/>
  <legacy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Normal="80" zoomScalePageLayoutView="80" workbookViewId="0"/>
  </sheetViews>
  <sheetFormatPr baseColWidth="10" defaultColWidth="10.85546875" defaultRowHeight="15" x14ac:dyDescent="0.25"/>
  <cols>
    <col min="1" max="1" width="10.85546875" style="6"/>
    <col min="2" max="2" width="4.28515625" style="13" customWidth="1"/>
    <col min="3" max="4" width="10.85546875" style="13"/>
    <col min="5" max="5" width="11.28515625" style="6" customWidth="1"/>
    <col min="6" max="6" width="10.85546875" style="6"/>
    <col min="7" max="8" width="10.85546875" style="13"/>
    <col min="9" max="10" width="10.85546875" style="132"/>
    <col min="11" max="11" width="7.28515625" style="13" customWidth="1"/>
    <col min="12" max="16" width="10.85546875" style="13"/>
    <col min="17" max="17" width="12.7109375" style="13" customWidth="1"/>
    <col min="18" max="16384" width="10.85546875" style="13"/>
  </cols>
  <sheetData>
    <row r="1" spans="1:12" ht="26.25" x14ac:dyDescent="0.4">
      <c r="A1" s="190" t="s">
        <v>237</v>
      </c>
    </row>
    <row r="2" spans="1:12" x14ac:dyDescent="0.25">
      <c r="A2" s="31"/>
      <c r="B2" s="49"/>
      <c r="C2" s="49"/>
      <c r="D2" s="49"/>
      <c r="E2" s="41"/>
      <c r="F2" s="41"/>
      <c r="I2" s="13"/>
      <c r="J2" s="133"/>
    </row>
    <row r="3" spans="1:12" ht="30" x14ac:dyDescent="0.25">
      <c r="A3" s="183" t="s">
        <v>190</v>
      </c>
      <c r="B3" s="184" t="s">
        <v>189</v>
      </c>
      <c r="C3" s="180" t="s">
        <v>101</v>
      </c>
      <c r="D3" s="180" t="s">
        <v>240</v>
      </c>
      <c r="E3" s="239" t="s">
        <v>263</v>
      </c>
      <c r="F3" s="243" t="s">
        <v>256</v>
      </c>
      <c r="G3" s="84"/>
      <c r="H3" s="134" t="s">
        <v>156</v>
      </c>
      <c r="I3" s="134" t="s">
        <v>241</v>
      </c>
      <c r="J3" s="13"/>
    </row>
    <row r="4" spans="1:12" x14ac:dyDescent="0.25">
      <c r="A4" s="185"/>
      <c r="B4" s="186"/>
      <c r="C4" s="187"/>
      <c r="D4" s="181"/>
      <c r="E4" s="242" t="e">
        <f>I4*CALIBRATION!$Q$17</f>
        <v>#DIV/0!</v>
      </c>
      <c r="F4" s="244" t="e">
        <f>(H4*CALIBRATION!$Q$32+CALIBRATION!$Q$33)*ABS(B4)*(1/'ESTIMATED CCS'!C4+1/CALIBRATION!$D$5)^0.5</f>
        <v>#DIV/0!</v>
      </c>
      <c r="G4" s="135"/>
      <c r="H4" s="91">
        <f>D4-0.001*CALIBRATION!$D$4*A4^0.5</f>
        <v>0</v>
      </c>
      <c r="I4" s="91" t="e">
        <f>H4^CALIBRATION!$Q$15*ABS(B4)*(1/'ESTIMATED CCS'!C4+1/CALIBRATION!$D$5)^0.5</f>
        <v>#DIV/0!</v>
      </c>
      <c r="K4" s="189"/>
      <c r="L4" s="80" t="s">
        <v>53</v>
      </c>
    </row>
    <row r="5" spans="1:12" x14ac:dyDescent="0.25">
      <c r="A5" s="185"/>
      <c r="B5" s="186"/>
      <c r="C5" s="187"/>
      <c r="D5" s="181"/>
      <c r="E5" s="242" t="e">
        <f>I5*CALIBRATION!$Q$17</f>
        <v>#DIV/0!</v>
      </c>
      <c r="F5" s="244" t="e">
        <f>(H5*CALIBRATION!$Q$32+CALIBRATION!$Q$33)*ABS(B5)*(1/'ESTIMATED CCS'!C5+1/CALIBRATION!$D$5)^0.5</f>
        <v>#DIV/0!</v>
      </c>
      <c r="H5" s="91">
        <f>D5-0.001*CALIBRATION!$D$4*A5^0.5</f>
        <v>0</v>
      </c>
      <c r="I5" s="91" t="e">
        <f>H5^CALIBRATION!$Q$15*ABS(B5)*(1/'ESTIMATED CCS'!C5+1/CALIBRATION!$D$5)^0.5</f>
        <v>#DIV/0!</v>
      </c>
      <c r="K5" s="80" t="s">
        <v>144</v>
      </c>
      <c r="L5" s="80" t="s">
        <v>145</v>
      </c>
    </row>
    <row r="6" spans="1:12" x14ac:dyDescent="0.25">
      <c r="A6" s="185"/>
      <c r="B6" s="186"/>
      <c r="C6" s="187"/>
      <c r="D6" s="181"/>
      <c r="E6" s="242" t="e">
        <f>I6*CALIBRATION!$Q$17</f>
        <v>#DIV/0!</v>
      </c>
      <c r="F6" s="244" t="e">
        <f>(H6*CALIBRATION!$Q$32+CALIBRATION!$Q$33)*ABS(B6)*(1/'ESTIMATED CCS'!C6+1/CALIBRATION!$D$5)^0.5</f>
        <v>#DIV/0!</v>
      </c>
      <c r="H6" s="91">
        <f>D6-0.001*CALIBRATION!$D$4*A6^0.5</f>
        <v>0</v>
      </c>
      <c r="I6" s="91" t="e">
        <f>H6^CALIBRATION!$Q$15*ABS(B6)*(1/'ESTIMATED CCS'!C6+1/CALIBRATION!$D$5)^0.5</f>
        <v>#DIV/0!</v>
      </c>
      <c r="K6" s="76" t="s">
        <v>147</v>
      </c>
      <c r="L6" s="76" t="s">
        <v>148</v>
      </c>
    </row>
    <row r="7" spans="1:12" x14ac:dyDescent="0.25">
      <c r="A7" s="185"/>
      <c r="B7" s="188"/>
      <c r="C7" s="187"/>
      <c r="D7" s="181"/>
      <c r="E7" s="242" t="e">
        <f>I7*CALIBRATION!$Q$17</f>
        <v>#DIV/0!</v>
      </c>
      <c r="F7" s="244" t="e">
        <f>(H7*CALIBRATION!$Q$32+CALIBRATION!$Q$33)*ABS(B7)*(1/'ESTIMATED CCS'!C7+1/CALIBRATION!$D$5)^0.5</f>
        <v>#DIV/0!</v>
      </c>
      <c r="H7" s="91">
        <f>D7-0.001*CALIBRATION!$D$4*A7^0.5</f>
        <v>0</v>
      </c>
      <c r="I7" s="91" t="e">
        <f>H7^CALIBRATION!$Q$15*ABS(B7)*(1/'ESTIMATED CCS'!C7+1/CALIBRATION!$D$5)^0.5</f>
        <v>#DIV/0!</v>
      </c>
      <c r="K7" s="76" t="s">
        <v>257</v>
      </c>
      <c r="L7" s="76" t="s">
        <v>258</v>
      </c>
    </row>
    <row r="8" spans="1:12" x14ac:dyDescent="0.25">
      <c r="A8" s="185"/>
      <c r="B8" s="186"/>
      <c r="C8" s="187"/>
      <c r="D8" s="181"/>
      <c r="E8" s="242" t="e">
        <f>I8*CALIBRATION!$Q$17</f>
        <v>#DIV/0!</v>
      </c>
      <c r="F8" s="244" t="e">
        <f>(H8*CALIBRATION!$Q$32+CALIBRATION!$Q$33)*ABS(B8)*(1/'ESTIMATED CCS'!C8+1/CALIBRATION!$D$5)^0.5</f>
        <v>#DIV/0!</v>
      </c>
      <c r="H8" s="91">
        <f>D8-0.001*CALIBRATION!$D$4*A8^0.5</f>
        <v>0</v>
      </c>
      <c r="I8" s="91" t="e">
        <f>H8^CALIBRATION!$Q$15*ABS(B8)*(1/'ESTIMATED CCS'!C8+1/CALIBRATION!$D$5)^0.5</f>
        <v>#DIV/0!</v>
      </c>
      <c r="K8" s="85" t="s">
        <v>156</v>
      </c>
      <c r="L8" s="85" t="s">
        <v>238</v>
      </c>
    </row>
    <row r="9" spans="1:12" x14ac:dyDescent="0.25">
      <c r="A9" s="185"/>
      <c r="B9" s="186"/>
      <c r="C9" s="187"/>
      <c r="D9" s="181"/>
      <c r="E9" s="242" t="e">
        <f>I9*CALIBRATION!$Q$17</f>
        <v>#DIV/0!</v>
      </c>
      <c r="F9" s="244" t="e">
        <f>(H9*CALIBRATION!$Q$32+CALIBRATION!$Q$33)*ABS(B9)*(1/'ESTIMATED CCS'!C9+1/CALIBRATION!$D$5)^0.5</f>
        <v>#DIV/0!</v>
      </c>
      <c r="H9" s="91">
        <f>D9-0.001*CALIBRATION!$D$4*A9^0.5</f>
        <v>0</v>
      </c>
      <c r="I9" s="91" t="e">
        <f>H9^CALIBRATION!$Q$15*ABS(B9)*(1/'ESTIMATED CCS'!C9+1/CALIBRATION!$D$5)^0.5</f>
        <v>#DIV/0!</v>
      </c>
      <c r="K9" s="85" t="s">
        <v>241</v>
      </c>
      <c r="L9" s="85" t="s">
        <v>243</v>
      </c>
    </row>
    <row r="10" spans="1:12" x14ac:dyDescent="0.25">
      <c r="A10" s="185"/>
      <c r="B10" s="188"/>
      <c r="C10" s="187"/>
      <c r="D10" s="181"/>
      <c r="E10" s="242" t="e">
        <f>I10*CALIBRATION!$Q$17</f>
        <v>#DIV/0!</v>
      </c>
      <c r="F10" s="244" t="e">
        <f>(H10*CALIBRATION!$Q$32+CALIBRATION!$Q$33)*ABS(B10)*(1/'ESTIMATED CCS'!C10+1/CALIBRATION!$D$5)^0.5</f>
        <v>#DIV/0!</v>
      </c>
      <c r="H10" s="91">
        <f>D10-0.001*CALIBRATION!$D$4*A10^0.5</f>
        <v>0</v>
      </c>
      <c r="I10" s="91" t="e">
        <f>H10^CALIBRATION!$Q$15*ABS(B10)*(1/'ESTIMATED CCS'!C10+1/CALIBRATION!$D$5)^0.5</f>
        <v>#DIV/0!</v>
      </c>
      <c r="K10" s="85" t="s">
        <v>247</v>
      </c>
      <c r="L10" s="79" t="s">
        <v>262</v>
      </c>
    </row>
    <row r="11" spans="1:12" x14ac:dyDescent="0.25">
      <c r="A11" s="185"/>
      <c r="B11" s="186"/>
      <c r="C11" s="187"/>
      <c r="D11" s="181"/>
      <c r="E11" s="242" t="e">
        <f>I11*CALIBRATION!$Q$17</f>
        <v>#DIV/0!</v>
      </c>
      <c r="F11" s="244" t="e">
        <f>(H11*CALIBRATION!$Q$32+CALIBRATION!$Q$33)*ABS(B11)*(1/'ESTIMATED CCS'!C11+1/CALIBRATION!$D$5)^0.5</f>
        <v>#DIV/0!</v>
      </c>
      <c r="H11" s="91">
        <f>D11-0.001*CALIBRATION!$D$4*A11^0.5</f>
        <v>0</v>
      </c>
      <c r="I11" s="91" t="e">
        <f>H11^CALIBRATION!$Q$15*ABS(B11)*(1/'ESTIMATED CCS'!C11+1/CALIBRATION!$D$5)^0.5</f>
        <v>#DIV/0!</v>
      </c>
    </row>
    <row r="12" spans="1:12" x14ac:dyDescent="0.25">
      <c r="A12" s="185"/>
      <c r="B12" s="186"/>
      <c r="C12" s="187"/>
      <c r="D12" s="182"/>
      <c r="E12" s="242" t="e">
        <f>I12*CALIBRATION!$Q$17</f>
        <v>#DIV/0!</v>
      </c>
      <c r="F12" s="244" t="e">
        <f>(H12*CALIBRATION!$Q$32+CALIBRATION!$Q$33)*ABS(B12)*(1/'ESTIMATED CCS'!C12+1/CALIBRATION!$D$5)^0.5</f>
        <v>#DIV/0!</v>
      </c>
      <c r="H12" s="91">
        <f>D12-0.001*CALIBRATION!$D$4*A12^0.5</f>
        <v>0</v>
      </c>
      <c r="I12" s="91" t="e">
        <f>H12^CALIBRATION!$Q$15*ABS(B12)*(1/'ESTIMATED CCS'!C12+1/CALIBRATION!$D$5)^0.5</f>
        <v>#DIV/0!</v>
      </c>
      <c r="K12" s="13" t="s">
        <v>259</v>
      </c>
    </row>
    <row r="13" spans="1:12" x14ac:dyDescent="0.25">
      <c r="A13" s="185"/>
      <c r="B13" s="186"/>
      <c r="C13" s="187"/>
      <c r="D13" s="181"/>
      <c r="E13" s="242" t="e">
        <f>I13*CALIBRATION!$Q$17</f>
        <v>#DIV/0!</v>
      </c>
      <c r="F13" s="244" t="e">
        <f>(H13*CALIBRATION!$Q$32+CALIBRATION!$Q$33)*ABS(B13)*(1/'ESTIMATED CCS'!C13+1/CALIBRATION!$D$5)^0.5</f>
        <v>#DIV/0!</v>
      </c>
      <c r="H13" s="91">
        <f>D13-0.001*CALIBRATION!$D$4*A13^0.5</f>
        <v>0</v>
      </c>
      <c r="I13" s="91" t="e">
        <f>H13^CALIBRATION!$Q$15*ABS(B13)*(1/'ESTIMATED CCS'!C13+1/CALIBRATION!$D$5)^0.5</f>
        <v>#DIV/0!</v>
      </c>
      <c r="K13" s="13" t="s">
        <v>260</v>
      </c>
    </row>
    <row r="14" spans="1:12" x14ac:dyDescent="0.25">
      <c r="A14" s="185"/>
      <c r="B14" s="188"/>
      <c r="C14" s="187"/>
      <c r="D14" s="181"/>
      <c r="E14" s="242" t="e">
        <f>I14*CALIBRATION!$Q$17</f>
        <v>#DIV/0!</v>
      </c>
      <c r="F14" s="244" t="e">
        <f>(H14*CALIBRATION!$Q$32+CALIBRATION!$Q$33)*ABS(B14)*(1/'ESTIMATED CCS'!C14+1/CALIBRATION!$D$5)^0.5</f>
        <v>#DIV/0!</v>
      </c>
      <c r="H14" s="91">
        <f>D14-0.001*CALIBRATION!$D$4*A14^0.5</f>
        <v>0</v>
      </c>
      <c r="I14" s="91" t="e">
        <f>H14^CALIBRATION!$Q$15*ABS(B14)*(1/'ESTIMATED CCS'!C14+1/CALIBRATION!$D$5)^0.5</f>
        <v>#DIV/0!</v>
      </c>
      <c r="J14" s="13"/>
    </row>
    <row r="15" spans="1:12" x14ac:dyDescent="0.25">
      <c r="A15" s="185"/>
      <c r="B15" s="186"/>
      <c r="C15" s="187"/>
      <c r="D15" s="181"/>
      <c r="E15" s="242" t="e">
        <f>I15*CALIBRATION!$Q$17</f>
        <v>#DIV/0!</v>
      </c>
      <c r="F15" s="244" t="e">
        <f>(H15*CALIBRATION!$Q$32+CALIBRATION!$Q$33)*ABS(B15)*(1/'ESTIMATED CCS'!C15+1/CALIBRATION!$D$5)^0.5</f>
        <v>#DIV/0!</v>
      </c>
      <c r="H15" s="91">
        <f>D15-0.001*CALIBRATION!$D$4*A15^0.5</f>
        <v>0</v>
      </c>
      <c r="I15" s="91" t="e">
        <f>H15^CALIBRATION!$Q$15*ABS(B15)*(1/'ESTIMATED CCS'!C15+1/CALIBRATION!$D$5)^0.5</f>
        <v>#DIV/0!</v>
      </c>
      <c r="J15" s="13"/>
    </row>
    <row r="16" spans="1:12" x14ac:dyDescent="0.25">
      <c r="A16" s="185"/>
      <c r="B16" s="188"/>
      <c r="C16" s="187"/>
      <c r="D16" s="181"/>
      <c r="E16" s="242" t="e">
        <f>I16*CALIBRATION!$Q$17</f>
        <v>#DIV/0!</v>
      </c>
      <c r="F16" s="244" t="e">
        <f>(H16*CALIBRATION!$Q$32+CALIBRATION!$Q$33)*ABS(B16)*(1/'ESTIMATED CCS'!C16+1/CALIBRATION!$D$5)^0.5</f>
        <v>#DIV/0!</v>
      </c>
      <c r="H16" s="91">
        <f>D16-0.001*CALIBRATION!$D$4*A16^0.5</f>
        <v>0</v>
      </c>
      <c r="I16" s="91" t="e">
        <f>H16^CALIBRATION!$Q$15*ABS(B16)*(1/'ESTIMATED CCS'!C16+1/CALIBRATION!$D$5)^0.5</f>
        <v>#DIV/0!</v>
      </c>
      <c r="J16" s="13"/>
    </row>
    <row r="17" spans="1:10" x14ac:dyDescent="0.25">
      <c r="A17" s="185"/>
      <c r="B17" s="186"/>
      <c r="C17" s="187"/>
      <c r="D17" s="181"/>
      <c r="E17" s="242" t="e">
        <f>I17*CALIBRATION!$Q$17</f>
        <v>#DIV/0!</v>
      </c>
      <c r="F17" s="244" t="e">
        <f>(H17*CALIBRATION!$Q$32+CALIBRATION!$Q$33)*ABS(B17)*(1/'ESTIMATED CCS'!C17+1/CALIBRATION!$D$5)^0.5</f>
        <v>#DIV/0!</v>
      </c>
      <c r="H17" s="91">
        <f>D17-0.001*CALIBRATION!$D$4*A17^0.5</f>
        <v>0</v>
      </c>
      <c r="I17" s="91" t="e">
        <f>H17^CALIBRATION!$Q$15*ABS(B17)*(1/'ESTIMATED CCS'!C17+1/CALIBRATION!$D$5)^0.5</f>
        <v>#DIV/0!</v>
      </c>
      <c r="J17" s="13"/>
    </row>
    <row r="18" spans="1:10" x14ac:dyDescent="0.25">
      <c r="A18" s="185"/>
      <c r="B18" s="186"/>
      <c r="C18" s="187"/>
      <c r="D18" s="181"/>
      <c r="E18" s="242" t="e">
        <f>I18*CALIBRATION!$Q$17</f>
        <v>#DIV/0!</v>
      </c>
      <c r="F18" s="244" t="e">
        <f>(H18*CALIBRATION!$Q$32+CALIBRATION!$Q$33)*ABS(B18)*(1/'ESTIMATED CCS'!C18+1/CALIBRATION!$D$5)^0.5</f>
        <v>#DIV/0!</v>
      </c>
      <c r="H18" s="91">
        <f>D18-0.001*CALIBRATION!$D$4*A18^0.5</f>
        <v>0</v>
      </c>
      <c r="I18" s="91" t="e">
        <f>H18^CALIBRATION!$Q$15*ABS(B18)*(1/'ESTIMATED CCS'!C18+1/CALIBRATION!$D$5)^0.5</f>
        <v>#DIV/0!</v>
      </c>
      <c r="J18" s="13"/>
    </row>
    <row r="19" spans="1:10" x14ac:dyDescent="0.25">
      <c r="A19" s="185"/>
      <c r="B19" s="186"/>
      <c r="C19" s="187"/>
      <c r="D19" s="181"/>
      <c r="E19" s="242" t="e">
        <f>I19*CALIBRATION!$Q$17</f>
        <v>#DIV/0!</v>
      </c>
      <c r="F19" s="244" t="e">
        <f>(H19*CALIBRATION!$Q$32+CALIBRATION!$Q$33)*ABS(B19)*(1/'ESTIMATED CCS'!C19+1/CALIBRATION!$D$5)^0.5</f>
        <v>#DIV/0!</v>
      </c>
      <c r="H19" s="91">
        <f>D19-0.001*CALIBRATION!$D$4*A19^0.5</f>
        <v>0</v>
      </c>
      <c r="I19" s="91" t="e">
        <f>H19^CALIBRATION!$Q$15*ABS(B19)*(1/'ESTIMATED CCS'!C19+1/CALIBRATION!$D$5)^0.5</f>
        <v>#DIV/0!</v>
      </c>
      <c r="J19" s="13"/>
    </row>
    <row r="20" spans="1:10" x14ac:dyDescent="0.25">
      <c r="A20" s="185"/>
      <c r="B20" s="186"/>
      <c r="C20" s="187"/>
      <c r="D20" s="181"/>
      <c r="E20" s="242" t="e">
        <f>I20*CALIBRATION!$Q$17</f>
        <v>#DIV/0!</v>
      </c>
      <c r="F20" s="244" t="e">
        <f>(H20*CALIBRATION!$Q$32+CALIBRATION!$Q$33)*ABS(B20)*(1/'ESTIMATED CCS'!C20+1/CALIBRATION!$D$5)^0.5</f>
        <v>#DIV/0!</v>
      </c>
      <c r="H20" s="91">
        <f>D20-0.001*CALIBRATION!$D$4*A20^0.5</f>
        <v>0</v>
      </c>
      <c r="I20" s="91" t="e">
        <f>H20^CALIBRATION!$Q$15*ABS(B20)*(1/'ESTIMATED CCS'!C20+1/CALIBRATION!$D$5)^0.5</f>
        <v>#DIV/0!</v>
      </c>
      <c r="J20" s="13"/>
    </row>
    <row r="21" spans="1:10" x14ac:dyDescent="0.25">
      <c r="A21" s="185"/>
      <c r="B21" s="186"/>
      <c r="C21" s="187"/>
      <c r="D21" s="181"/>
      <c r="E21" s="242" t="e">
        <f>I21*CALIBRATION!$Q$17</f>
        <v>#DIV/0!</v>
      </c>
      <c r="F21" s="244" t="e">
        <f>(H21*CALIBRATION!$Q$32+CALIBRATION!$Q$33)*ABS(B21)*(1/'ESTIMATED CCS'!C21+1/CALIBRATION!$D$5)^0.5</f>
        <v>#DIV/0!</v>
      </c>
      <c r="H21" s="91">
        <f>D21-0.001*CALIBRATION!$D$4*A21^0.5</f>
        <v>0</v>
      </c>
      <c r="I21" s="91" t="e">
        <f>H21^CALIBRATION!$Q$15*ABS(B21)*(1/'ESTIMATED CCS'!C21+1/CALIBRATION!$D$5)^0.5</f>
        <v>#DIV/0!</v>
      </c>
      <c r="J21" s="13"/>
    </row>
    <row r="22" spans="1:10" x14ac:dyDescent="0.25">
      <c r="A22" s="185"/>
      <c r="B22" s="186"/>
      <c r="C22" s="187"/>
      <c r="D22" s="181"/>
      <c r="E22" s="242" t="e">
        <f>I22*CALIBRATION!$Q$17</f>
        <v>#DIV/0!</v>
      </c>
      <c r="F22" s="244" t="e">
        <f>(H22*CALIBRATION!$Q$32+CALIBRATION!$Q$33)*ABS(B22)*(1/'ESTIMATED CCS'!C22+1/CALIBRATION!$D$5)^0.5</f>
        <v>#DIV/0!</v>
      </c>
      <c r="H22" s="91">
        <f>D22-0.001*CALIBRATION!$D$4*A22^0.5</f>
        <v>0</v>
      </c>
      <c r="I22" s="91" t="e">
        <f>H22^CALIBRATION!$Q$15*ABS(B22)*(1/'ESTIMATED CCS'!C22+1/CALIBRATION!$D$5)^0.5</f>
        <v>#DIV/0!</v>
      </c>
      <c r="J22" s="13"/>
    </row>
    <row r="23" spans="1:10" x14ac:dyDescent="0.25">
      <c r="A23" s="185"/>
      <c r="B23" s="188"/>
      <c r="C23" s="187"/>
      <c r="D23" s="182"/>
      <c r="E23" s="242" t="e">
        <f>I23*CALIBRATION!$Q$17</f>
        <v>#DIV/0!</v>
      </c>
      <c r="F23" s="244" t="e">
        <f>(H23*CALIBRATION!$Q$32+CALIBRATION!$Q$33)*ABS(B23)*(1/'ESTIMATED CCS'!C23+1/CALIBRATION!$D$5)^0.5</f>
        <v>#DIV/0!</v>
      </c>
      <c r="H23" s="91">
        <f>D23-0.001*CALIBRATION!$D$4*A23^0.5</f>
        <v>0</v>
      </c>
      <c r="I23" s="91" t="e">
        <f>H23^CALIBRATION!$Q$15*ABS(B23)*(1/'ESTIMATED CCS'!C23+1/CALIBRATION!$D$5)^0.5</f>
        <v>#DIV/0!</v>
      </c>
      <c r="J23" s="13"/>
    </row>
    <row r="24" spans="1:10" x14ac:dyDescent="0.25">
      <c r="A24" s="185"/>
      <c r="B24" s="186"/>
      <c r="C24" s="187"/>
      <c r="D24" s="181"/>
      <c r="E24" s="242" t="e">
        <f>I24*CALIBRATION!$Q$17</f>
        <v>#DIV/0!</v>
      </c>
      <c r="F24" s="244" t="e">
        <f>(H24*CALIBRATION!$Q$32+CALIBRATION!$Q$33)*ABS(B24)*(1/'ESTIMATED CCS'!C24+1/CALIBRATION!$D$5)^0.5</f>
        <v>#DIV/0!</v>
      </c>
      <c r="H24" s="91">
        <f>D24-0.001*CALIBRATION!$D$4*A24^0.5</f>
        <v>0</v>
      </c>
      <c r="I24" s="91" t="e">
        <f>H24^CALIBRATION!$Q$15*ABS(B24)*(1/'ESTIMATED CCS'!C24+1/CALIBRATION!$D$5)^0.5</f>
        <v>#DIV/0!</v>
      </c>
      <c r="J24" s="13"/>
    </row>
    <row r="25" spans="1:10" x14ac:dyDescent="0.25">
      <c r="A25" s="185"/>
      <c r="B25" s="186"/>
      <c r="C25" s="187"/>
      <c r="D25" s="181"/>
      <c r="E25" s="242" t="e">
        <f>I25*CALIBRATION!$Q$17</f>
        <v>#DIV/0!</v>
      </c>
      <c r="F25" s="244" t="e">
        <f>(H25*CALIBRATION!$Q$32+CALIBRATION!$Q$33)*ABS(B25)*(1/'ESTIMATED CCS'!C25+1/CALIBRATION!$D$5)^0.5</f>
        <v>#DIV/0!</v>
      </c>
      <c r="H25" s="91">
        <f>D25-0.001*CALIBRATION!$D$4*A25^0.5</f>
        <v>0</v>
      </c>
      <c r="I25" s="91" t="e">
        <f>H25^CALIBRATION!$Q$15*ABS(B25)*(1/'ESTIMATED CCS'!C25+1/CALIBRATION!$D$5)^0.5</f>
        <v>#DIV/0!</v>
      </c>
      <c r="J25" s="13"/>
    </row>
    <row r="26" spans="1:10" x14ac:dyDescent="0.25">
      <c r="A26" s="185"/>
      <c r="B26" s="186"/>
      <c r="C26" s="187"/>
      <c r="D26" s="181"/>
      <c r="E26" s="242" t="e">
        <f>I26*CALIBRATION!$Q$17</f>
        <v>#DIV/0!</v>
      </c>
      <c r="F26" s="244" t="e">
        <f>(H26*CALIBRATION!$Q$32+CALIBRATION!$Q$33)*ABS(B26)*(1/'ESTIMATED CCS'!C26+1/CALIBRATION!$D$5)^0.5</f>
        <v>#DIV/0!</v>
      </c>
      <c r="H26" s="91">
        <f>D26-0.001*CALIBRATION!$D$4*A26^0.5</f>
        <v>0</v>
      </c>
      <c r="I26" s="91" t="e">
        <f>H26^CALIBRATION!$Q$15*ABS(B26)*(1/'ESTIMATED CCS'!C26+1/CALIBRATION!$D$5)^0.5</f>
        <v>#DIV/0!</v>
      </c>
      <c r="J26" s="13"/>
    </row>
    <row r="27" spans="1:10" x14ac:dyDescent="0.25">
      <c r="A27" s="185"/>
      <c r="B27" s="186"/>
      <c r="C27" s="187"/>
      <c r="D27" s="181"/>
      <c r="E27" s="242" t="e">
        <f>I27*CALIBRATION!$Q$17</f>
        <v>#DIV/0!</v>
      </c>
      <c r="F27" s="244" t="e">
        <f>(H27*CALIBRATION!$Q$32+CALIBRATION!$Q$33)*ABS(B27)*(1/'ESTIMATED CCS'!C27+1/CALIBRATION!$D$5)^0.5</f>
        <v>#DIV/0!</v>
      </c>
      <c r="H27" s="91">
        <f>D27-0.001*CALIBRATION!$D$4*A27^0.5</f>
        <v>0</v>
      </c>
      <c r="I27" s="91" t="e">
        <f>H27^CALIBRATION!$Q$15*ABS(B27)*(1/'ESTIMATED CCS'!C27+1/CALIBRATION!$D$5)^0.5</f>
        <v>#DIV/0!</v>
      </c>
      <c r="J27" s="13"/>
    </row>
    <row r="28" spans="1:10" x14ac:dyDescent="0.25">
      <c r="A28" s="185"/>
      <c r="B28" s="186"/>
      <c r="C28" s="187"/>
      <c r="D28" s="181"/>
      <c r="E28" s="242" t="e">
        <f>I28*CALIBRATION!$Q$17</f>
        <v>#DIV/0!</v>
      </c>
      <c r="F28" s="244" t="e">
        <f>(H28*CALIBRATION!$Q$32+CALIBRATION!$Q$33)*ABS(B28)*(1/'ESTIMATED CCS'!C28+1/CALIBRATION!$D$5)^0.5</f>
        <v>#DIV/0!</v>
      </c>
      <c r="H28" s="91">
        <f>D28-0.001*CALIBRATION!$D$4*A28^0.5</f>
        <v>0</v>
      </c>
      <c r="I28" s="91" t="e">
        <f>H28^CALIBRATION!$Q$15*ABS(B28)*(1/'ESTIMATED CCS'!C28+1/CALIBRATION!$D$5)^0.5</f>
        <v>#DIV/0!</v>
      </c>
      <c r="J28" s="13"/>
    </row>
    <row r="29" spans="1:10" x14ac:dyDescent="0.25">
      <c r="A29" s="185"/>
      <c r="B29" s="186"/>
      <c r="C29" s="187"/>
      <c r="D29" s="181"/>
      <c r="E29" s="242" t="e">
        <f>I29*CALIBRATION!$Q$17</f>
        <v>#DIV/0!</v>
      </c>
      <c r="F29" s="244" t="e">
        <f>(H29*CALIBRATION!$Q$32+CALIBRATION!$Q$33)*ABS(B29)*(1/'ESTIMATED CCS'!C29+1/CALIBRATION!$D$5)^0.5</f>
        <v>#DIV/0!</v>
      </c>
      <c r="H29" s="91">
        <f>D29-0.001*CALIBRATION!$D$4*A29^0.5</f>
        <v>0</v>
      </c>
      <c r="I29" s="91" t="e">
        <f>H29^CALIBRATION!$Q$15*ABS(B29)*(1/'ESTIMATED CCS'!C29+1/CALIBRATION!$D$5)^0.5</f>
        <v>#DIV/0!</v>
      </c>
      <c r="J29" s="13"/>
    </row>
    <row r="30" spans="1:10" x14ac:dyDescent="0.25">
      <c r="A30" s="185"/>
      <c r="B30" s="186"/>
      <c r="C30" s="187"/>
      <c r="D30" s="181"/>
      <c r="E30" s="242" t="e">
        <f>I30*CALIBRATION!$Q$17</f>
        <v>#DIV/0!</v>
      </c>
      <c r="F30" s="244" t="e">
        <f>(H30*CALIBRATION!$Q$32+CALIBRATION!$Q$33)*ABS(B30)*(1/'ESTIMATED CCS'!C30+1/CALIBRATION!$D$5)^0.5</f>
        <v>#DIV/0!</v>
      </c>
      <c r="H30" s="91">
        <f>D30-0.001*CALIBRATION!$D$4*A30^0.5</f>
        <v>0</v>
      </c>
      <c r="I30" s="91" t="e">
        <f>H30^CALIBRATION!$Q$15*ABS(B30)*(1/'ESTIMATED CCS'!C30+1/CALIBRATION!$D$5)^0.5</f>
        <v>#DIV/0!</v>
      </c>
      <c r="J30" s="13"/>
    </row>
    <row r="31" spans="1:10" x14ac:dyDescent="0.25">
      <c r="A31" s="185"/>
      <c r="B31" s="186"/>
      <c r="C31" s="187"/>
      <c r="D31" s="181"/>
      <c r="E31" s="242" t="e">
        <f>I31*CALIBRATION!$Q$17</f>
        <v>#DIV/0!</v>
      </c>
      <c r="F31" s="244" t="e">
        <f>(H31*CALIBRATION!$Q$32+CALIBRATION!$Q$33)*ABS(B31)*(1/'ESTIMATED CCS'!C31+1/CALIBRATION!$D$5)^0.5</f>
        <v>#DIV/0!</v>
      </c>
      <c r="H31" s="91">
        <f>D31-0.001*CALIBRATION!$D$4*A31^0.5</f>
        <v>0</v>
      </c>
      <c r="I31" s="91" t="e">
        <f>H31^CALIBRATION!$Q$15*ABS(B31)*(1/'ESTIMATED CCS'!C31+1/CALIBRATION!$D$5)^0.5</f>
        <v>#DIV/0!</v>
      </c>
      <c r="J31" s="13"/>
    </row>
    <row r="32" spans="1:10" x14ac:dyDescent="0.25">
      <c r="A32" s="185"/>
      <c r="B32" s="186"/>
      <c r="C32" s="187"/>
      <c r="D32" s="181"/>
      <c r="E32" s="242" t="e">
        <f>I32*CALIBRATION!$Q$17</f>
        <v>#DIV/0!</v>
      </c>
      <c r="F32" s="244" t="e">
        <f>(H32*CALIBRATION!$Q$32+CALIBRATION!$Q$33)*ABS(B32)*(1/'ESTIMATED CCS'!C32+1/CALIBRATION!$D$5)^0.5</f>
        <v>#DIV/0!</v>
      </c>
      <c r="H32" s="91">
        <f>D32-0.001*CALIBRATION!$D$4*A32^0.5</f>
        <v>0</v>
      </c>
      <c r="I32" s="91" t="e">
        <f>H32^CALIBRATION!$Q$15*ABS(B32)*(1/'ESTIMATED CCS'!C32+1/CALIBRATION!$D$5)^0.5</f>
        <v>#DIV/0!</v>
      </c>
      <c r="J32" s="13"/>
    </row>
    <row r="33" spans="1:12" x14ac:dyDescent="0.25">
      <c r="A33" s="185"/>
      <c r="B33" s="186"/>
      <c r="C33" s="187"/>
      <c r="D33" s="181"/>
      <c r="E33" s="242" t="e">
        <f>I33*CALIBRATION!$Q$17</f>
        <v>#DIV/0!</v>
      </c>
      <c r="F33" s="244" t="e">
        <f>(H33*CALIBRATION!$Q$32+CALIBRATION!$Q$33)*ABS(B33)*(1/'ESTIMATED CCS'!C33+1/CALIBRATION!$D$5)^0.5</f>
        <v>#DIV/0!</v>
      </c>
      <c r="H33" s="91">
        <f>D33-0.001*CALIBRATION!$D$4*A33^0.5</f>
        <v>0</v>
      </c>
      <c r="I33" s="91" t="e">
        <f>H33^CALIBRATION!$Q$15*ABS(B33)*(1/'ESTIMATED CCS'!C33+1/CALIBRATION!$D$5)^0.5</f>
        <v>#DIV/0!</v>
      </c>
      <c r="J33" s="13"/>
    </row>
    <row r="34" spans="1:12" x14ac:dyDescent="0.25">
      <c r="A34" s="185"/>
      <c r="B34" s="186"/>
      <c r="C34" s="187"/>
      <c r="D34" s="181"/>
      <c r="E34" s="242" t="e">
        <f>I34*CALIBRATION!$Q$17</f>
        <v>#DIV/0!</v>
      </c>
      <c r="F34" s="244" t="e">
        <f>(H34*CALIBRATION!$Q$32+CALIBRATION!$Q$33)*ABS(B34)*(1/'ESTIMATED CCS'!C34+1/CALIBRATION!$D$5)^0.5</f>
        <v>#DIV/0!</v>
      </c>
      <c r="H34" s="91">
        <f>D34-0.001*CALIBRATION!$D$4*A34^0.5</f>
        <v>0</v>
      </c>
      <c r="I34" s="91" t="e">
        <f>H34^CALIBRATION!$Q$15*ABS(B34)*(1/'ESTIMATED CCS'!C34+1/CALIBRATION!$D$5)^0.5</f>
        <v>#DIV/0!</v>
      </c>
      <c r="J34" s="13"/>
    </row>
    <row r="35" spans="1:12" x14ac:dyDescent="0.25">
      <c r="A35" s="185"/>
      <c r="B35" s="186"/>
      <c r="C35" s="187"/>
      <c r="D35" s="181"/>
      <c r="E35" s="242" t="e">
        <f>I35*CALIBRATION!$Q$17</f>
        <v>#DIV/0!</v>
      </c>
      <c r="F35" s="244" t="e">
        <f>(H35*CALIBRATION!$Q$32+CALIBRATION!$Q$33)*ABS(B35)*(1/'ESTIMATED CCS'!C35+1/CALIBRATION!$D$5)^0.5</f>
        <v>#DIV/0!</v>
      </c>
      <c r="H35" s="91">
        <f>D35-0.001*CALIBRATION!$D$4*A35^0.5</f>
        <v>0</v>
      </c>
      <c r="I35" s="91" t="e">
        <f>H35^CALIBRATION!$Q$15*ABS(B35)*(1/'ESTIMATED CCS'!C35+1/CALIBRATION!$D$5)^0.5</f>
        <v>#DIV/0!</v>
      </c>
      <c r="J35" s="13"/>
    </row>
    <row r="36" spans="1:12" x14ac:dyDescent="0.25">
      <c r="A36" s="185"/>
      <c r="B36" s="186"/>
      <c r="C36" s="187"/>
      <c r="D36" s="181"/>
      <c r="E36" s="242" t="e">
        <f>I36*CALIBRATION!$Q$17</f>
        <v>#DIV/0!</v>
      </c>
      <c r="F36" s="244" t="e">
        <f>(H36*CALIBRATION!$Q$32+CALIBRATION!$Q$33)*ABS(B36)*(1/'ESTIMATED CCS'!C36+1/CALIBRATION!$D$5)^0.5</f>
        <v>#DIV/0!</v>
      </c>
      <c r="H36" s="91">
        <f>D36-0.001*CALIBRATION!$D$4*A36^0.5</f>
        <v>0</v>
      </c>
      <c r="I36" s="91" t="e">
        <f>H36^CALIBRATION!$Q$15*ABS(B36)*(1/'ESTIMATED CCS'!C36+1/CALIBRATION!$D$5)^0.5</f>
        <v>#DIV/0!</v>
      </c>
      <c r="J36" s="13"/>
    </row>
    <row r="37" spans="1:12" x14ac:dyDescent="0.25">
      <c r="A37" s="185"/>
      <c r="B37" s="186"/>
      <c r="C37" s="187"/>
      <c r="D37" s="181"/>
      <c r="E37" s="242" t="e">
        <f>I37*CALIBRATION!$Q$17</f>
        <v>#DIV/0!</v>
      </c>
      <c r="F37" s="244" t="e">
        <f>(H37*CALIBRATION!$Q$32+CALIBRATION!$Q$33)*ABS(B37)*(1/'ESTIMATED CCS'!C37+1/CALIBRATION!$D$5)^0.5</f>
        <v>#DIV/0!</v>
      </c>
      <c r="H37" s="91">
        <f>D37-0.001*CALIBRATION!$D$4*A37^0.5</f>
        <v>0</v>
      </c>
      <c r="I37" s="91" t="e">
        <f>H37^CALIBRATION!$Q$15*ABS(B37)*(1/'ESTIMATED CCS'!C37+1/CALIBRATION!$D$5)^0.5</f>
        <v>#DIV/0!</v>
      </c>
      <c r="J37" s="13"/>
    </row>
    <row r="38" spans="1:12" x14ac:dyDescent="0.25">
      <c r="A38" s="185"/>
      <c r="B38" s="186"/>
      <c r="C38" s="187"/>
      <c r="D38" s="181"/>
      <c r="E38" s="242" t="e">
        <f>I38*CALIBRATION!$Q$17</f>
        <v>#DIV/0!</v>
      </c>
      <c r="F38" s="244" t="e">
        <f>(H38*CALIBRATION!$Q$32+CALIBRATION!$Q$33)*ABS(B38)*(1/'ESTIMATED CCS'!C38+1/CALIBRATION!$D$5)^0.5</f>
        <v>#DIV/0!</v>
      </c>
      <c r="H38" s="91">
        <f>D38-0.001*CALIBRATION!$D$4*A38^0.5</f>
        <v>0</v>
      </c>
      <c r="I38" s="91" t="e">
        <f>H38^CALIBRATION!$Q$15*ABS(B38)*(1/'ESTIMATED CCS'!C38+1/CALIBRATION!$D$5)^0.5</f>
        <v>#DIV/0!</v>
      </c>
      <c r="J38" s="13"/>
    </row>
    <row r="39" spans="1:12" x14ac:dyDescent="0.25">
      <c r="A39" s="185"/>
      <c r="B39" s="186"/>
      <c r="C39" s="187"/>
      <c r="D39" s="181"/>
      <c r="E39" s="242" t="e">
        <f>I39*CALIBRATION!$Q$17</f>
        <v>#DIV/0!</v>
      </c>
      <c r="F39" s="244" t="e">
        <f>(H39*CALIBRATION!$Q$32+CALIBRATION!$Q$33)*ABS(B39)*(1/'ESTIMATED CCS'!C39+1/CALIBRATION!$D$5)^0.5</f>
        <v>#DIV/0!</v>
      </c>
      <c r="H39" s="91">
        <f>D39-0.001*CALIBRATION!$D$4*A39^0.5</f>
        <v>0</v>
      </c>
      <c r="I39" s="91" t="e">
        <f>H39^CALIBRATION!$Q$15*ABS(B39)*(1/'ESTIMATED CCS'!C39+1/CALIBRATION!$D$5)^0.5</f>
        <v>#DIV/0!</v>
      </c>
      <c r="J39" s="13"/>
    </row>
    <row r="40" spans="1:12" x14ac:dyDescent="0.25">
      <c r="A40" s="185"/>
      <c r="B40" s="186"/>
      <c r="C40" s="187"/>
      <c r="D40" s="181"/>
      <c r="E40" s="242" t="e">
        <f>I40*CALIBRATION!$Q$17</f>
        <v>#DIV/0!</v>
      </c>
      <c r="F40" s="244" t="e">
        <f>(H40*CALIBRATION!$Q$32+CALIBRATION!$Q$33)*ABS(B40)*(1/'ESTIMATED CCS'!C40+1/CALIBRATION!$D$5)^0.5</f>
        <v>#DIV/0!</v>
      </c>
      <c r="H40" s="91">
        <f>D40-0.001*CALIBRATION!$D$4*A40^0.5</f>
        <v>0</v>
      </c>
      <c r="I40" s="91" t="e">
        <f>H40^CALIBRATION!$Q$15*ABS(B40)*(1/'ESTIMATED CCS'!C40+1/CALIBRATION!$D$5)^0.5</f>
        <v>#DIV/0!</v>
      </c>
      <c r="J40" s="13"/>
    </row>
    <row r="41" spans="1:12" x14ac:dyDescent="0.25">
      <c r="A41" s="185"/>
      <c r="B41" s="186"/>
      <c r="C41" s="187"/>
      <c r="D41" s="181"/>
      <c r="E41" s="242" t="e">
        <f>I41*CALIBRATION!$Q$17</f>
        <v>#DIV/0!</v>
      </c>
      <c r="F41" s="244" t="e">
        <f>(H41*CALIBRATION!$Q$32+CALIBRATION!$Q$33)*ABS(B41)*(1/'ESTIMATED CCS'!C41+1/CALIBRATION!$D$5)^0.5</f>
        <v>#DIV/0!</v>
      </c>
      <c r="H41" s="91">
        <f>D41-0.001*CALIBRATION!$D$4*A41^0.5</f>
        <v>0</v>
      </c>
      <c r="I41" s="91" t="e">
        <f>H41^CALIBRATION!$Q$15*ABS(B41)*(1/'ESTIMATED CCS'!C41+1/CALIBRATION!$D$5)^0.5</f>
        <v>#DIV/0!</v>
      </c>
      <c r="J41" s="13"/>
    </row>
    <row r="42" spans="1:12" x14ac:dyDescent="0.25">
      <c r="A42" s="92"/>
      <c r="B42" s="46"/>
      <c r="C42" s="88"/>
      <c r="D42" s="115"/>
      <c r="E42" s="111"/>
      <c r="F42" s="136"/>
      <c r="G42" s="60"/>
      <c r="I42" s="13"/>
      <c r="J42" s="60"/>
      <c r="K42" s="60"/>
      <c r="L42" s="60"/>
    </row>
    <row r="43" spans="1:12" x14ac:dyDescent="0.25">
      <c r="A43" s="92"/>
      <c r="B43" s="46"/>
      <c r="C43" s="88"/>
      <c r="D43" s="115"/>
      <c r="E43" s="111"/>
      <c r="F43" s="136"/>
      <c r="G43" s="60"/>
      <c r="I43" s="13"/>
      <c r="J43" s="60"/>
      <c r="K43" s="60"/>
      <c r="L43" s="60"/>
    </row>
    <row r="44" spans="1:12" x14ac:dyDescent="0.25">
      <c r="A44" s="92"/>
      <c r="B44" s="46"/>
      <c r="C44" s="88"/>
      <c r="D44" s="115"/>
      <c r="E44" s="111"/>
      <c r="F44" s="136"/>
      <c r="G44" s="60"/>
      <c r="I44" s="13"/>
      <c r="J44" s="60"/>
      <c r="K44" s="60"/>
      <c r="L44" s="60"/>
    </row>
    <row r="45" spans="1:12" x14ac:dyDescent="0.25">
      <c r="A45" s="92"/>
      <c r="B45" s="46"/>
      <c r="C45" s="88"/>
      <c r="D45" s="115"/>
      <c r="E45" s="111"/>
      <c r="F45" s="136"/>
      <c r="G45" s="60"/>
      <c r="I45" s="13"/>
      <c r="J45" s="60"/>
      <c r="K45" s="60"/>
      <c r="L45" s="60"/>
    </row>
    <row r="46" spans="1:12" x14ac:dyDescent="0.25">
      <c r="A46" s="137"/>
      <c r="B46" s="46"/>
      <c r="C46" s="88"/>
      <c r="D46" s="115"/>
      <c r="E46" s="111"/>
      <c r="F46" s="136"/>
      <c r="G46" s="60"/>
      <c r="H46" s="118"/>
      <c r="I46" s="118"/>
      <c r="J46" s="60"/>
      <c r="K46" s="60"/>
      <c r="L46" s="60"/>
    </row>
    <row r="47" spans="1:12" x14ac:dyDescent="0.25">
      <c r="A47" s="137"/>
      <c r="B47" s="46"/>
      <c r="C47" s="88"/>
      <c r="D47" s="115"/>
      <c r="E47" s="111"/>
      <c r="F47" s="136"/>
      <c r="G47" s="60"/>
      <c r="H47" s="118"/>
      <c r="I47" s="118"/>
      <c r="J47" s="60"/>
      <c r="K47" s="60"/>
      <c r="L47" s="60"/>
    </row>
    <row r="48" spans="1:12" x14ac:dyDescent="0.25">
      <c r="A48" s="137"/>
      <c r="B48" s="46"/>
      <c r="C48" s="88"/>
      <c r="D48" s="115"/>
      <c r="E48" s="111"/>
      <c r="F48" s="136"/>
      <c r="G48" s="60"/>
      <c r="H48" s="118"/>
      <c r="I48" s="118"/>
      <c r="J48" s="60"/>
      <c r="K48" s="60"/>
      <c r="L48" s="60"/>
    </row>
    <row r="49" spans="1:12" x14ac:dyDescent="0.25">
      <c r="A49" s="137"/>
      <c r="B49" s="46"/>
      <c r="C49" s="88"/>
      <c r="D49" s="115"/>
      <c r="E49" s="111"/>
      <c r="F49" s="136"/>
      <c r="G49" s="60"/>
      <c r="H49" s="118"/>
      <c r="I49" s="118"/>
      <c r="J49" s="60"/>
      <c r="K49" s="60"/>
      <c r="L49" s="60"/>
    </row>
    <row r="50" spans="1:12" x14ac:dyDescent="0.25">
      <c r="A50" s="137"/>
      <c r="B50" s="46"/>
      <c r="C50" s="88"/>
      <c r="D50" s="115"/>
      <c r="E50" s="111"/>
      <c r="F50" s="136"/>
      <c r="G50" s="60"/>
      <c r="H50" s="118"/>
      <c r="I50" s="118"/>
      <c r="J50" s="60"/>
      <c r="K50" s="60"/>
      <c r="L50" s="60"/>
    </row>
    <row r="51" spans="1:12" x14ac:dyDescent="0.25">
      <c r="A51" s="137"/>
      <c r="B51" s="46"/>
      <c r="C51" s="88"/>
      <c r="D51" s="115"/>
      <c r="E51" s="111"/>
      <c r="F51" s="136"/>
      <c r="G51" s="60"/>
      <c r="H51" s="118"/>
      <c r="I51" s="118"/>
      <c r="J51" s="60"/>
      <c r="K51" s="60"/>
      <c r="L51" s="60"/>
    </row>
    <row r="52" spans="1:12" x14ac:dyDescent="0.25">
      <c r="A52" s="138"/>
      <c r="B52" s="60"/>
      <c r="C52" s="60"/>
      <c r="D52" s="60"/>
      <c r="E52" s="138"/>
      <c r="F52" s="138"/>
      <c r="G52" s="60"/>
      <c r="H52" s="60"/>
      <c r="I52" s="139"/>
      <c r="J52" s="139"/>
      <c r="K52" s="60"/>
      <c r="L52" s="60"/>
    </row>
    <row r="53" spans="1:12" x14ac:dyDescent="0.25">
      <c r="A53" s="138"/>
      <c r="B53" s="60"/>
      <c r="C53" s="60"/>
      <c r="D53" s="60"/>
      <c r="E53" s="138"/>
      <c r="F53" s="138"/>
      <c r="G53" s="60"/>
      <c r="H53" s="60"/>
      <c r="I53" s="139"/>
      <c r="J53" s="139"/>
      <c r="K53" s="60"/>
      <c r="L53" s="60"/>
    </row>
    <row r="54" spans="1:12" x14ac:dyDescent="0.25">
      <c r="A54" s="138"/>
      <c r="B54" s="60"/>
      <c r="C54" s="60"/>
      <c r="D54" s="60"/>
      <c r="E54" s="138"/>
      <c r="F54" s="138"/>
      <c r="G54" s="60"/>
      <c r="H54" s="60"/>
      <c r="I54" s="60"/>
      <c r="J54" s="60"/>
      <c r="K54" s="60"/>
      <c r="L54" s="60"/>
    </row>
    <row r="55" spans="1:12" x14ac:dyDescent="0.25">
      <c r="A55" s="138"/>
      <c r="B55" s="60"/>
      <c r="C55" s="60"/>
      <c r="D55" s="60"/>
      <c r="E55" s="138"/>
      <c r="F55" s="138"/>
      <c r="G55" s="60"/>
      <c r="H55" s="60"/>
      <c r="I55" s="60"/>
      <c r="J55" s="139"/>
      <c r="K55" s="60"/>
      <c r="L55" s="60"/>
    </row>
    <row r="56" spans="1:12" x14ac:dyDescent="0.25">
      <c r="I56" s="13"/>
    </row>
  </sheetData>
  <phoneticPr fontId="25" type="noConversion"/>
  <pageMargins left="0.7" right="0.7" top="0.78740157499999996" bottom="0.78740157499999996"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zoomScale="90" zoomScaleNormal="90" zoomScalePageLayoutView="90" workbookViewId="0"/>
  </sheetViews>
  <sheetFormatPr baseColWidth="10" defaultRowHeight="15" x14ac:dyDescent="0.25"/>
  <cols>
    <col min="1" max="1" width="44.28515625" customWidth="1"/>
    <col min="3" max="3" width="4.28515625" customWidth="1"/>
    <col min="5" max="6" width="12.85546875" customWidth="1"/>
    <col min="7" max="7" width="4.28515625" customWidth="1"/>
  </cols>
  <sheetData>
    <row r="1" spans="1:12" ht="21" x14ac:dyDescent="0.35">
      <c r="A1" s="20" t="s">
        <v>142</v>
      </c>
    </row>
    <row r="2" spans="1:12" ht="15.75" x14ac:dyDescent="0.25">
      <c r="A2" s="34" t="s">
        <v>44</v>
      </c>
      <c r="B2" s="13"/>
      <c r="C2" s="13"/>
      <c r="D2" s="13"/>
      <c r="E2" s="13"/>
      <c r="F2" s="13"/>
      <c r="G2" s="13"/>
      <c r="H2" s="13"/>
      <c r="I2" s="13"/>
      <c r="J2" s="13"/>
      <c r="L2" s="76"/>
    </row>
    <row r="3" spans="1:12" x14ac:dyDescent="0.25">
      <c r="H3" s="31"/>
      <c r="I3" s="31"/>
    </row>
    <row r="4" spans="1:12" ht="18" x14ac:dyDescent="0.35">
      <c r="A4" s="204" t="s">
        <v>43</v>
      </c>
      <c r="B4" s="205" t="s">
        <v>190</v>
      </c>
      <c r="C4" s="206" t="s">
        <v>189</v>
      </c>
      <c r="D4" s="206" t="s">
        <v>29</v>
      </c>
      <c r="E4" s="207" t="s">
        <v>102</v>
      </c>
      <c r="F4" s="379" t="s">
        <v>103</v>
      </c>
      <c r="G4" s="197" t="s">
        <v>160</v>
      </c>
      <c r="H4" s="50"/>
      <c r="I4" s="230"/>
      <c r="J4" s="31" t="s">
        <v>3</v>
      </c>
    </row>
    <row r="5" spans="1:12" ht="15.75" x14ac:dyDescent="0.25">
      <c r="A5" s="208" t="s">
        <v>92</v>
      </c>
      <c r="B5" s="209">
        <v>2000.1666666666667</v>
      </c>
      <c r="C5" s="210">
        <v>6</v>
      </c>
      <c r="D5" s="211">
        <v>12000</v>
      </c>
      <c r="E5" s="212">
        <v>1240</v>
      </c>
      <c r="F5" s="211">
        <v>1490</v>
      </c>
      <c r="G5" s="43">
        <v>1</v>
      </c>
      <c r="H5" s="51"/>
      <c r="I5" s="77" t="s">
        <v>372</v>
      </c>
    </row>
    <row r="6" spans="1:12" ht="15.75" x14ac:dyDescent="0.25">
      <c r="A6" s="208"/>
      <c r="B6" s="209">
        <v>1714.4285714285713</v>
      </c>
      <c r="C6" s="213">
        <v>7</v>
      </c>
      <c r="D6" s="211">
        <v>12000</v>
      </c>
      <c r="E6" s="212">
        <v>1280</v>
      </c>
      <c r="F6" s="211">
        <v>1590</v>
      </c>
      <c r="G6" s="43">
        <v>1</v>
      </c>
      <c r="H6" s="51"/>
      <c r="I6" s="77" t="s">
        <v>373</v>
      </c>
    </row>
    <row r="7" spans="1:12" ht="15.75" x14ac:dyDescent="0.25">
      <c r="A7" s="214" t="s">
        <v>93</v>
      </c>
      <c r="B7" s="215">
        <v>2571.5714285714284</v>
      </c>
      <c r="C7" s="210">
        <v>7</v>
      </c>
      <c r="D7" s="216">
        <v>18000</v>
      </c>
      <c r="E7" s="217">
        <v>1660</v>
      </c>
      <c r="F7" s="216">
        <v>1950</v>
      </c>
      <c r="G7" s="42">
        <v>1</v>
      </c>
      <c r="H7" s="51"/>
      <c r="I7" s="77" t="s">
        <v>30</v>
      </c>
      <c r="J7" s="31"/>
    </row>
    <row r="8" spans="1:12" x14ac:dyDescent="0.25">
      <c r="A8" s="208"/>
      <c r="B8" s="209">
        <v>2250.125</v>
      </c>
      <c r="C8" s="213">
        <v>8</v>
      </c>
      <c r="D8" s="211">
        <v>18000</v>
      </c>
      <c r="E8" s="212">
        <v>1690</v>
      </c>
      <c r="F8" s="211">
        <v>2030</v>
      </c>
      <c r="G8" s="43">
        <v>1</v>
      </c>
      <c r="H8" s="51"/>
      <c r="J8" s="31"/>
    </row>
    <row r="9" spans="1:12" x14ac:dyDescent="0.25">
      <c r="A9" s="208"/>
      <c r="B9" s="209">
        <v>2000.1111111111111</v>
      </c>
      <c r="C9" s="213">
        <v>9</v>
      </c>
      <c r="D9" s="211">
        <v>18000</v>
      </c>
      <c r="E9" s="212">
        <v>1780</v>
      </c>
      <c r="F9" s="211"/>
      <c r="G9" s="43">
        <v>1</v>
      </c>
      <c r="H9" s="51"/>
      <c r="I9" s="50"/>
      <c r="J9" s="31"/>
    </row>
    <row r="10" spans="1:12" x14ac:dyDescent="0.25">
      <c r="A10" s="208"/>
      <c r="B10" s="209">
        <v>3272.818181818182</v>
      </c>
      <c r="C10" s="213">
        <v>11</v>
      </c>
      <c r="D10" s="211">
        <v>36000</v>
      </c>
      <c r="E10" s="212">
        <v>2850</v>
      </c>
      <c r="F10" s="211">
        <v>3230</v>
      </c>
      <c r="G10" s="43">
        <v>2</v>
      </c>
      <c r="H10" s="51"/>
      <c r="I10" s="50"/>
      <c r="J10" s="31"/>
    </row>
    <row r="11" spans="1:12" x14ac:dyDescent="0.25">
      <c r="A11" s="208"/>
      <c r="B11" s="209">
        <v>3000.0833333333335</v>
      </c>
      <c r="C11" s="213">
        <v>12</v>
      </c>
      <c r="D11" s="211">
        <v>36000</v>
      </c>
      <c r="E11" s="212">
        <v>2900</v>
      </c>
      <c r="F11" s="211">
        <v>3310</v>
      </c>
      <c r="G11" s="43">
        <v>2</v>
      </c>
      <c r="H11" s="50"/>
      <c r="I11" s="50"/>
      <c r="J11" s="31"/>
    </row>
    <row r="12" spans="1:12" x14ac:dyDescent="0.25">
      <c r="A12" s="218"/>
      <c r="B12" s="219">
        <v>2769.3076923076924</v>
      </c>
      <c r="C12" s="220">
        <v>13</v>
      </c>
      <c r="D12" s="221">
        <v>36000</v>
      </c>
      <c r="E12" s="222">
        <v>2960</v>
      </c>
      <c r="F12" s="221">
        <v>3430</v>
      </c>
      <c r="G12" s="44">
        <v>2</v>
      </c>
      <c r="H12" s="50"/>
      <c r="I12" s="50"/>
      <c r="J12" s="31"/>
    </row>
    <row r="13" spans="1:12" x14ac:dyDescent="0.25">
      <c r="A13" s="208" t="s">
        <v>91</v>
      </c>
      <c r="B13" s="209">
        <v>4000.0714285714284</v>
      </c>
      <c r="C13" s="213">
        <v>14</v>
      </c>
      <c r="D13" s="223">
        <v>56000</v>
      </c>
      <c r="E13" s="212">
        <v>3410</v>
      </c>
      <c r="F13" s="211">
        <v>3840</v>
      </c>
      <c r="G13" s="43">
        <v>4</v>
      </c>
      <c r="H13" s="51"/>
      <c r="I13" s="50"/>
      <c r="J13" s="31"/>
    </row>
    <row r="14" spans="1:12" x14ac:dyDescent="0.25">
      <c r="A14" s="208"/>
      <c r="B14" s="209">
        <v>3733.4</v>
      </c>
      <c r="C14" s="213">
        <v>15</v>
      </c>
      <c r="D14" s="223">
        <v>56000</v>
      </c>
      <c r="E14" s="212">
        <v>3400</v>
      </c>
      <c r="F14" s="211">
        <v>3850</v>
      </c>
      <c r="G14" s="43">
        <v>4</v>
      </c>
      <c r="H14" s="50"/>
      <c r="I14" s="50"/>
      <c r="J14" s="31"/>
    </row>
    <row r="15" spans="1:12" x14ac:dyDescent="0.25">
      <c r="A15" s="208"/>
      <c r="B15" s="219">
        <v>3500.0625</v>
      </c>
      <c r="C15" s="213">
        <v>16</v>
      </c>
      <c r="D15" s="223">
        <v>56000</v>
      </c>
      <c r="E15" s="212">
        <v>3380</v>
      </c>
      <c r="F15" s="211">
        <v>3880</v>
      </c>
      <c r="G15" s="43">
        <v>4</v>
      </c>
      <c r="H15" s="50"/>
      <c r="I15" s="50"/>
      <c r="J15" s="31"/>
    </row>
    <row r="16" spans="1:12" x14ac:dyDescent="0.25">
      <c r="A16" s="214" t="s">
        <v>90</v>
      </c>
      <c r="B16" s="209">
        <v>4266.7333333333336</v>
      </c>
      <c r="C16" s="210">
        <v>15</v>
      </c>
      <c r="D16" s="224">
        <v>64000</v>
      </c>
      <c r="E16" s="217">
        <v>3640</v>
      </c>
      <c r="F16" s="216">
        <v>4150</v>
      </c>
      <c r="G16" s="42">
        <v>4</v>
      </c>
      <c r="H16" s="52"/>
      <c r="I16" s="50"/>
    </row>
    <row r="17" spans="1:9" x14ac:dyDescent="0.25">
      <c r="A17" s="208"/>
      <c r="B17" s="209">
        <v>4000.0625</v>
      </c>
      <c r="C17" s="213">
        <v>16</v>
      </c>
      <c r="D17" s="211">
        <v>64000</v>
      </c>
      <c r="E17" s="212">
        <v>3640</v>
      </c>
      <c r="F17" s="211">
        <v>4150</v>
      </c>
      <c r="G17" s="43">
        <v>4</v>
      </c>
      <c r="H17" s="50"/>
      <c r="I17" s="50"/>
    </row>
    <row r="18" spans="1:9" x14ac:dyDescent="0.25">
      <c r="A18" s="208"/>
      <c r="B18" s="209">
        <v>3764.7647058823532</v>
      </c>
      <c r="C18" s="213">
        <v>17</v>
      </c>
      <c r="D18" s="211">
        <v>64000</v>
      </c>
      <c r="E18" s="212">
        <v>3640</v>
      </c>
      <c r="F18" s="211">
        <v>4160</v>
      </c>
      <c r="G18" s="43">
        <v>4</v>
      </c>
      <c r="H18" s="50"/>
      <c r="I18" s="50"/>
    </row>
    <row r="19" spans="1:9" x14ac:dyDescent="0.25">
      <c r="A19" s="218"/>
      <c r="B19" s="209">
        <v>3555.6111111111113</v>
      </c>
      <c r="C19" s="220">
        <v>18</v>
      </c>
      <c r="D19" s="221">
        <v>64000</v>
      </c>
      <c r="E19" s="222">
        <v>3640</v>
      </c>
      <c r="F19" s="221"/>
      <c r="G19" s="44">
        <v>4</v>
      </c>
      <c r="H19" s="50"/>
      <c r="I19" s="50"/>
    </row>
    <row r="20" spans="1:9" x14ac:dyDescent="0.25">
      <c r="A20" s="208" t="s">
        <v>89</v>
      </c>
      <c r="B20" s="215">
        <v>4928.6428571428569</v>
      </c>
      <c r="C20" s="213">
        <v>14</v>
      </c>
      <c r="D20" s="211">
        <v>69000</v>
      </c>
      <c r="E20" s="212">
        <v>4090</v>
      </c>
      <c r="F20" s="211">
        <v>4490</v>
      </c>
      <c r="G20" s="43">
        <v>1</v>
      </c>
      <c r="H20" s="51"/>
      <c r="I20" s="50"/>
    </row>
    <row r="21" spans="1:9" x14ac:dyDescent="0.25">
      <c r="A21" s="208"/>
      <c r="B21" s="209">
        <v>4600.0666666666666</v>
      </c>
      <c r="C21" s="213">
        <v>15</v>
      </c>
      <c r="D21" s="225">
        <v>69000</v>
      </c>
      <c r="E21" s="212">
        <v>4100</v>
      </c>
      <c r="F21" s="211">
        <v>4490</v>
      </c>
      <c r="G21" s="43">
        <v>1</v>
      </c>
      <c r="H21" s="50"/>
      <c r="I21" s="50"/>
    </row>
    <row r="22" spans="1:9" x14ac:dyDescent="0.25">
      <c r="A22" s="208"/>
      <c r="B22" s="209">
        <v>4312.5625</v>
      </c>
      <c r="C22" s="213">
        <v>16</v>
      </c>
      <c r="D22" s="211">
        <v>69000</v>
      </c>
      <c r="E22" s="212">
        <v>4060</v>
      </c>
      <c r="F22" s="211">
        <v>4470</v>
      </c>
      <c r="G22" s="43">
        <v>1</v>
      </c>
      <c r="H22" s="50"/>
      <c r="I22" s="50"/>
    </row>
    <row r="23" spans="1:9" x14ac:dyDescent="0.25">
      <c r="A23" s="208"/>
      <c r="B23" s="219">
        <v>4058.8823529411766</v>
      </c>
      <c r="C23" s="213">
        <v>17</v>
      </c>
      <c r="D23" s="211">
        <v>69000</v>
      </c>
      <c r="E23" s="212">
        <v>4040</v>
      </c>
      <c r="F23" s="211">
        <v>4490</v>
      </c>
      <c r="G23" s="43">
        <v>1</v>
      </c>
      <c r="H23" s="31"/>
      <c r="I23" s="31"/>
    </row>
    <row r="24" spans="1:9" x14ac:dyDescent="0.25">
      <c r="A24" s="214" t="s">
        <v>88</v>
      </c>
      <c r="B24" s="209">
        <v>5421.105263157895</v>
      </c>
      <c r="C24" s="210">
        <v>19</v>
      </c>
      <c r="D24" s="216">
        <v>103000</v>
      </c>
      <c r="E24" s="217"/>
      <c r="F24" s="216">
        <v>6060</v>
      </c>
      <c r="G24" s="42">
        <v>4</v>
      </c>
      <c r="H24" s="31"/>
      <c r="I24" s="31"/>
    </row>
    <row r="25" spans="1:9" x14ac:dyDescent="0.25">
      <c r="A25" s="208"/>
      <c r="B25" s="209">
        <v>5150.05</v>
      </c>
      <c r="C25" s="213">
        <v>20</v>
      </c>
      <c r="D25" s="211">
        <v>103000</v>
      </c>
      <c r="E25" s="212">
        <v>5550</v>
      </c>
      <c r="F25" s="211">
        <v>6080</v>
      </c>
      <c r="G25" s="43">
        <v>4</v>
      </c>
      <c r="H25" s="31"/>
      <c r="I25" s="31"/>
    </row>
    <row r="26" spans="1:9" x14ac:dyDescent="0.25">
      <c r="A26" s="208"/>
      <c r="B26" s="209">
        <v>4904.8095238095239</v>
      </c>
      <c r="C26" s="213">
        <v>21</v>
      </c>
      <c r="D26" s="211">
        <v>103000</v>
      </c>
      <c r="E26" s="212">
        <v>5550</v>
      </c>
      <c r="F26" s="211">
        <v>6090</v>
      </c>
      <c r="G26" s="43">
        <v>4</v>
      </c>
      <c r="H26" s="31"/>
      <c r="I26" s="31"/>
    </row>
    <row r="27" spans="1:9" x14ac:dyDescent="0.25">
      <c r="A27" s="208"/>
      <c r="B27" s="209">
        <v>4681.863636363636</v>
      </c>
      <c r="C27" s="213">
        <v>22</v>
      </c>
      <c r="D27" s="211">
        <v>103000</v>
      </c>
      <c r="E27" s="212">
        <v>5480</v>
      </c>
      <c r="F27" s="211">
        <v>6050</v>
      </c>
      <c r="G27" s="43">
        <v>4</v>
      </c>
      <c r="H27" s="31"/>
      <c r="I27" s="31"/>
    </row>
    <row r="28" spans="1:9" x14ac:dyDescent="0.25">
      <c r="A28" s="218"/>
      <c r="B28" s="219">
        <v>4478.304347826087</v>
      </c>
      <c r="C28" s="220">
        <v>23</v>
      </c>
      <c r="D28" s="221">
        <v>103000</v>
      </c>
      <c r="E28" s="222">
        <v>5450</v>
      </c>
      <c r="F28" s="221"/>
      <c r="G28" s="44">
        <v>4</v>
      </c>
      <c r="H28" s="31"/>
      <c r="I28" s="31"/>
    </row>
    <row r="29" spans="1:9" x14ac:dyDescent="0.25">
      <c r="A29" s="208" t="s">
        <v>85</v>
      </c>
      <c r="B29" s="209">
        <v>5681.863636363636</v>
      </c>
      <c r="C29" s="213">
        <v>22</v>
      </c>
      <c r="D29" s="211">
        <v>125000</v>
      </c>
      <c r="E29" s="212">
        <v>7030</v>
      </c>
      <c r="F29" s="211">
        <v>7630</v>
      </c>
      <c r="G29" s="43">
        <v>5</v>
      </c>
      <c r="H29" s="31"/>
      <c r="I29" s="31"/>
    </row>
    <row r="30" spans="1:9" x14ac:dyDescent="0.25">
      <c r="A30" s="208"/>
      <c r="B30" s="209">
        <v>5434.826086956522</v>
      </c>
      <c r="C30" s="213">
        <v>23</v>
      </c>
      <c r="D30" s="211">
        <v>125000</v>
      </c>
      <c r="E30" s="212">
        <v>6970</v>
      </c>
      <c r="F30" s="211">
        <v>7600</v>
      </c>
      <c r="G30" s="43">
        <v>5</v>
      </c>
      <c r="H30" s="31"/>
      <c r="I30" s="31"/>
    </row>
    <row r="31" spans="1:9" x14ac:dyDescent="0.25">
      <c r="A31" s="208"/>
      <c r="B31" s="209">
        <v>5208.375</v>
      </c>
      <c r="C31" s="213">
        <v>24</v>
      </c>
      <c r="D31" s="211">
        <v>125000</v>
      </c>
      <c r="E31" s="212">
        <v>6930</v>
      </c>
      <c r="F31" s="211">
        <v>7460</v>
      </c>
      <c r="G31" s="43">
        <v>5</v>
      </c>
      <c r="H31" s="31"/>
      <c r="I31" s="31"/>
    </row>
    <row r="32" spans="1:9" x14ac:dyDescent="0.25">
      <c r="A32" s="208"/>
      <c r="B32" s="209">
        <v>5000.04</v>
      </c>
      <c r="C32" s="213">
        <v>25</v>
      </c>
      <c r="D32" s="211">
        <v>125000</v>
      </c>
      <c r="E32" s="212">
        <v>6860</v>
      </c>
      <c r="F32" s="211">
        <v>7310</v>
      </c>
      <c r="G32" s="43">
        <v>5</v>
      </c>
      <c r="H32" s="31"/>
      <c r="I32" s="31"/>
    </row>
    <row r="33" spans="1:9" x14ac:dyDescent="0.25">
      <c r="A33" s="208"/>
      <c r="B33" s="209">
        <v>4807.7307692307695</v>
      </c>
      <c r="C33" s="213">
        <v>26</v>
      </c>
      <c r="D33" s="211">
        <v>125000</v>
      </c>
      <c r="E33" s="212">
        <v>6830</v>
      </c>
      <c r="F33" s="211">
        <v>7280</v>
      </c>
      <c r="G33" s="43">
        <v>5</v>
      </c>
      <c r="H33" s="31"/>
      <c r="I33" s="31"/>
    </row>
    <row r="34" spans="1:9" x14ac:dyDescent="0.25">
      <c r="A34" s="214" t="s">
        <v>83</v>
      </c>
      <c r="B34" s="215">
        <v>6217.434782608696</v>
      </c>
      <c r="C34" s="210">
        <v>23</v>
      </c>
      <c r="D34" s="216">
        <v>143000</v>
      </c>
      <c r="E34" s="217">
        <v>6940</v>
      </c>
      <c r="F34" s="216">
        <v>7420</v>
      </c>
      <c r="G34" s="42">
        <v>4</v>
      </c>
      <c r="H34" s="31"/>
      <c r="I34" s="31"/>
    </row>
    <row r="35" spans="1:9" x14ac:dyDescent="0.25">
      <c r="A35" s="208"/>
      <c r="B35" s="209">
        <v>5958.375</v>
      </c>
      <c r="C35" s="213">
        <v>24</v>
      </c>
      <c r="D35" s="211">
        <v>143000</v>
      </c>
      <c r="E35" s="212">
        <v>6940</v>
      </c>
      <c r="F35" s="211">
        <v>7450</v>
      </c>
      <c r="G35" s="43">
        <v>4</v>
      </c>
      <c r="H35" s="31"/>
      <c r="I35" s="31"/>
    </row>
    <row r="36" spans="1:9" x14ac:dyDescent="0.25">
      <c r="A36" s="208"/>
      <c r="B36" s="209">
        <v>5720.04</v>
      </c>
      <c r="C36" s="213">
        <v>25</v>
      </c>
      <c r="D36" s="211">
        <v>143000</v>
      </c>
      <c r="E36" s="212">
        <v>6830</v>
      </c>
      <c r="F36" s="211">
        <v>7440</v>
      </c>
      <c r="G36" s="43">
        <v>4</v>
      </c>
      <c r="H36" s="31"/>
      <c r="I36" s="31"/>
    </row>
    <row r="37" spans="1:9" x14ac:dyDescent="0.25">
      <c r="A37" s="218"/>
      <c r="B37" s="219">
        <v>5500.0384615384619</v>
      </c>
      <c r="C37" s="220">
        <v>26</v>
      </c>
      <c r="D37" s="221">
        <v>143000</v>
      </c>
      <c r="E37" s="222">
        <v>6720</v>
      </c>
      <c r="F37" s="221">
        <v>7500</v>
      </c>
      <c r="G37" s="44">
        <v>4</v>
      </c>
      <c r="H37" s="31"/>
    </row>
    <row r="38" spans="1:9" x14ac:dyDescent="0.25">
      <c r="A38" s="208" t="s">
        <v>84</v>
      </c>
      <c r="B38" s="209">
        <v>7900.0333333333338</v>
      </c>
      <c r="C38" s="213">
        <v>30</v>
      </c>
      <c r="D38" s="211">
        <v>237000</v>
      </c>
      <c r="E38" s="212">
        <v>10300</v>
      </c>
      <c r="F38" s="211"/>
      <c r="G38" s="43">
        <v>4</v>
      </c>
      <c r="H38" s="31"/>
    </row>
    <row r="39" spans="1:9" x14ac:dyDescent="0.25">
      <c r="A39" s="208"/>
      <c r="B39" s="209">
        <v>7645.1935483870966</v>
      </c>
      <c r="C39" s="213">
        <v>31</v>
      </c>
      <c r="D39" s="211">
        <v>237000</v>
      </c>
      <c r="E39" s="212">
        <v>10300</v>
      </c>
      <c r="F39" s="211">
        <v>11100</v>
      </c>
      <c r="G39" s="43">
        <v>4</v>
      </c>
      <c r="H39" s="31"/>
    </row>
    <row r="40" spans="1:9" x14ac:dyDescent="0.25">
      <c r="A40" s="208"/>
      <c r="B40" s="209">
        <v>7406.28125</v>
      </c>
      <c r="C40" s="213">
        <v>32</v>
      </c>
      <c r="D40" s="211">
        <v>237000</v>
      </c>
      <c r="E40" s="212">
        <v>10300</v>
      </c>
      <c r="F40" s="211">
        <v>11100</v>
      </c>
      <c r="G40" s="43">
        <v>4</v>
      </c>
      <c r="H40" s="31"/>
    </row>
    <row r="41" spans="1:9" x14ac:dyDescent="0.25">
      <c r="A41" s="208"/>
      <c r="B41" s="209">
        <v>7181.848484848485</v>
      </c>
      <c r="C41" s="213">
        <v>33</v>
      </c>
      <c r="D41" s="211">
        <v>237000</v>
      </c>
      <c r="E41" s="212">
        <v>10200</v>
      </c>
      <c r="F41" s="211">
        <v>11000</v>
      </c>
      <c r="G41" s="43">
        <v>4</v>
      </c>
      <c r="H41" s="31"/>
      <c r="I41" s="31"/>
    </row>
    <row r="42" spans="1:9" x14ac:dyDescent="0.25">
      <c r="A42" s="208"/>
      <c r="B42" s="209">
        <v>6970.6176470588234</v>
      </c>
      <c r="C42" s="213">
        <v>34</v>
      </c>
      <c r="D42" s="211">
        <v>237000</v>
      </c>
      <c r="E42" s="212">
        <v>10200</v>
      </c>
      <c r="F42" s="211">
        <v>11000</v>
      </c>
      <c r="G42" s="43">
        <v>4</v>
      </c>
      <c r="H42" s="31"/>
      <c r="I42" s="31"/>
    </row>
    <row r="43" spans="1:9" x14ac:dyDescent="0.25">
      <c r="A43" s="208"/>
      <c r="B43" s="209">
        <v>6771.4571428571426</v>
      </c>
      <c r="C43" s="213">
        <v>35</v>
      </c>
      <c r="D43" s="211">
        <v>237000</v>
      </c>
      <c r="E43" s="212">
        <v>10000</v>
      </c>
      <c r="F43" s="211">
        <v>11000</v>
      </c>
      <c r="G43" s="43">
        <v>4</v>
      </c>
      <c r="H43" s="31"/>
      <c r="I43" s="31"/>
    </row>
    <row r="44" spans="1:9" x14ac:dyDescent="0.25">
      <c r="A44" s="226" t="s">
        <v>85</v>
      </c>
      <c r="B44" s="215">
        <v>8064.5483870967746</v>
      </c>
      <c r="C44" s="210">
        <v>31</v>
      </c>
      <c r="D44" s="216">
        <v>250000</v>
      </c>
      <c r="E44" s="217">
        <v>10400</v>
      </c>
      <c r="F44" s="216">
        <v>11100</v>
      </c>
      <c r="G44" s="42">
        <v>10</v>
      </c>
      <c r="H44" s="31"/>
      <c r="I44" s="31"/>
    </row>
    <row r="45" spans="1:9" x14ac:dyDescent="0.25">
      <c r="A45" s="227"/>
      <c r="B45" s="209">
        <v>7812.53125</v>
      </c>
      <c r="C45" s="213">
        <v>32</v>
      </c>
      <c r="D45" s="211">
        <v>250000</v>
      </c>
      <c r="E45" s="212">
        <v>10500</v>
      </c>
      <c r="F45" s="211">
        <v>11200</v>
      </c>
      <c r="G45" s="43">
        <v>10</v>
      </c>
      <c r="H45" s="31"/>
      <c r="I45" s="31"/>
    </row>
    <row r="46" spans="1:9" x14ac:dyDescent="0.25">
      <c r="A46" s="227"/>
      <c r="B46" s="209">
        <v>7575.787878787879</v>
      </c>
      <c r="C46" s="213">
        <v>33</v>
      </c>
      <c r="D46" s="211">
        <v>250000</v>
      </c>
      <c r="E46" s="212">
        <v>10600</v>
      </c>
      <c r="F46" s="211">
        <v>11200</v>
      </c>
      <c r="G46" s="43">
        <v>10</v>
      </c>
      <c r="H46" s="31"/>
      <c r="I46" s="31"/>
    </row>
    <row r="47" spans="1:9" x14ac:dyDescent="0.25">
      <c r="A47" s="227"/>
      <c r="B47" s="209">
        <v>7352.9705882352937</v>
      </c>
      <c r="C47" s="213">
        <v>34</v>
      </c>
      <c r="D47" s="211">
        <v>250000</v>
      </c>
      <c r="E47" s="212">
        <v>10500</v>
      </c>
      <c r="F47" s="211">
        <v>11100</v>
      </c>
      <c r="G47" s="43">
        <v>10</v>
      </c>
      <c r="H47" s="31"/>
      <c r="I47" s="31"/>
    </row>
    <row r="48" spans="1:9" x14ac:dyDescent="0.25">
      <c r="A48" s="228"/>
      <c r="B48" s="219">
        <v>7142.8857142857141</v>
      </c>
      <c r="C48" s="220">
        <v>35</v>
      </c>
      <c r="D48" s="221">
        <v>250000</v>
      </c>
      <c r="E48" s="222">
        <v>10700</v>
      </c>
      <c r="F48" s="221"/>
      <c r="G48" s="44">
        <v>10</v>
      </c>
      <c r="H48" s="31"/>
      <c r="I48" s="31"/>
    </row>
    <row r="49" spans="1:9" x14ac:dyDescent="0.25">
      <c r="A49" s="208" t="s">
        <v>86</v>
      </c>
      <c r="B49" s="209">
        <v>9081.1081081081084</v>
      </c>
      <c r="C49" s="213">
        <v>37</v>
      </c>
      <c r="D49" s="211">
        <v>336000</v>
      </c>
      <c r="E49" s="212"/>
      <c r="F49" s="211">
        <v>13400</v>
      </c>
      <c r="G49" s="43">
        <v>6</v>
      </c>
      <c r="H49" s="31"/>
      <c r="I49" s="31"/>
    </row>
    <row r="50" spans="1:9" x14ac:dyDescent="0.25">
      <c r="A50" s="208"/>
      <c r="B50" s="209">
        <v>8842.1315789473683</v>
      </c>
      <c r="C50" s="213">
        <v>38</v>
      </c>
      <c r="D50" s="211">
        <v>336000</v>
      </c>
      <c r="E50" s="212">
        <v>12800</v>
      </c>
      <c r="F50" s="211">
        <v>13400</v>
      </c>
      <c r="G50" s="43">
        <v>6</v>
      </c>
      <c r="H50" s="31"/>
      <c r="I50" s="31"/>
    </row>
    <row r="51" spans="1:9" x14ac:dyDescent="0.25">
      <c r="A51" s="208"/>
      <c r="B51" s="209">
        <v>8615.4102564102559</v>
      </c>
      <c r="C51" s="213">
        <v>39</v>
      </c>
      <c r="D51" s="211">
        <v>336000</v>
      </c>
      <c r="E51" s="212">
        <v>12800</v>
      </c>
      <c r="F51" s="211">
        <v>13400</v>
      </c>
      <c r="G51" s="43">
        <v>6</v>
      </c>
      <c r="H51" s="31"/>
      <c r="I51" s="31"/>
    </row>
    <row r="52" spans="1:9" x14ac:dyDescent="0.25">
      <c r="A52" s="208"/>
      <c r="B52" s="209">
        <v>8400.0249999999996</v>
      </c>
      <c r="C52" s="213">
        <v>40</v>
      </c>
      <c r="D52" s="211">
        <v>336000</v>
      </c>
      <c r="E52" s="212">
        <v>12800</v>
      </c>
      <c r="F52" s="211">
        <v>13400</v>
      </c>
      <c r="G52" s="43">
        <v>6</v>
      </c>
      <c r="H52" s="31"/>
      <c r="I52" s="31"/>
    </row>
    <row r="53" spans="1:9" x14ac:dyDescent="0.25">
      <c r="A53" s="208"/>
      <c r="B53" s="209">
        <v>8195.1463414634145</v>
      </c>
      <c r="C53" s="213">
        <v>41</v>
      </c>
      <c r="D53" s="211">
        <v>336000</v>
      </c>
      <c r="E53" s="212">
        <v>12800</v>
      </c>
      <c r="F53" s="211">
        <v>13500</v>
      </c>
      <c r="G53" s="43">
        <v>6</v>
      </c>
      <c r="H53" s="31"/>
      <c r="I53" s="31"/>
    </row>
    <row r="54" spans="1:9" x14ac:dyDescent="0.25">
      <c r="A54" s="208"/>
      <c r="B54" s="209">
        <v>8000.0238095238092</v>
      </c>
      <c r="C54" s="213">
        <v>42</v>
      </c>
      <c r="D54" s="211">
        <v>336000</v>
      </c>
      <c r="E54" s="212">
        <v>12800</v>
      </c>
      <c r="F54" s="211"/>
      <c r="G54" s="43">
        <v>6</v>
      </c>
      <c r="H54" s="31"/>
      <c r="I54" s="31"/>
    </row>
    <row r="55" spans="1:9" x14ac:dyDescent="0.25">
      <c r="A55" s="208"/>
      <c r="B55" s="209">
        <v>7813.9767441860467</v>
      </c>
      <c r="C55" s="213">
        <v>43</v>
      </c>
      <c r="D55" s="211">
        <v>336000</v>
      </c>
      <c r="E55" s="212">
        <v>12800</v>
      </c>
      <c r="F55" s="211"/>
      <c r="G55" s="43">
        <v>6</v>
      </c>
      <c r="H55" s="31"/>
      <c r="I55" s="31"/>
    </row>
    <row r="56" spans="1:9" x14ac:dyDescent="0.25">
      <c r="A56" s="226" t="s">
        <v>87</v>
      </c>
      <c r="B56" s="215">
        <v>12323.092307692308</v>
      </c>
      <c r="C56" s="210">
        <v>65</v>
      </c>
      <c r="D56" s="216">
        <v>801000</v>
      </c>
      <c r="E56" s="216"/>
      <c r="F56" s="216">
        <v>21800</v>
      </c>
      <c r="G56" s="42">
        <v>14</v>
      </c>
      <c r="H56" s="10"/>
      <c r="I56" s="31"/>
    </row>
    <row r="57" spans="1:9" x14ac:dyDescent="0.25">
      <c r="A57" s="227"/>
      <c r="B57" s="209">
        <v>12136.378787878788</v>
      </c>
      <c r="C57" s="213">
        <v>66</v>
      </c>
      <c r="D57" s="211">
        <v>801000</v>
      </c>
      <c r="E57" s="211"/>
      <c r="F57" s="211">
        <v>22000</v>
      </c>
      <c r="G57" s="43">
        <v>14</v>
      </c>
      <c r="H57" s="53"/>
      <c r="I57" s="31"/>
    </row>
    <row r="58" spans="1:9" x14ac:dyDescent="0.25">
      <c r="A58" s="227"/>
      <c r="B58" s="209">
        <v>11955.23880597015</v>
      </c>
      <c r="C58" s="213">
        <v>67</v>
      </c>
      <c r="D58" s="211">
        <v>801000</v>
      </c>
      <c r="E58" s="211">
        <v>20900</v>
      </c>
      <c r="F58" s="211">
        <v>22000</v>
      </c>
      <c r="G58" s="43">
        <v>14</v>
      </c>
      <c r="H58" s="53"/>
      <c r="I58" s="31"/>
    </row>
    <row r="59" spans="1:9" x14ac:dyDescent="0.25">
      <c r="A59" s="227"/>
      <c r="B59" s="209">
        <v>11779.426470588236</v>
      </c>
      <c r="C59" s="213">
        <v>68</v>
      </c>
      <c r="D59" s="211">
        <v>801000</v>
      </c>
      <c r="E59" s="211">
        <v>20900</v>
      </c>
      <c r="F59" s="211">
        <v>21900</v>
      </c>
      <c r="G59" s="43">
        <v>14</v>
      </c>
      <c r="H59" s="53"/>
      <c r="I59" s="31"/>
    </row>
    <row r="60" spans="1:9" x14ac:dyDescent="0.25">
      <c r="A60" s="227"/>
      <c r="B60" s="209">
        <v>11608.710144927536</v>
      </c>
      <c r="C60" s="213">
        <v>69</v>
      </c>
      <c r="D60" s="211">
        <v>801000</v>
      </c>
      <c r="E60" s="211">
        <v>20700</v>
      </c>
      <c r="F60" s="211">
        <v>21900</v>
      </c>
      <c r="G60" s="43">
        <v>14</v>
      </c>
      <c r="H60" s="45"/>
    </row>
    <row r="61" spans="1:9" x14ac:dyDescent="0.25">
      <c r="A61" s="227"/>
      <c r="B61" s="209">
        <v>11442.871428571429</v>
      </c>
      <c r="C61" s="213">
        <v>70</v>
      </c>
      <c r="D61" s="211">
        <v>801000</v>
      </c>
      <c r="E61" s="211">
        <v>20700</v>
      </c>
      <c r="F61" s="211">
        <v>21800</v>
      </c>
      <c r="G61" s="43">
        <v>14</v>
      </c>
      <c r="H61" s="45"/>
    </row>
    <row r="62" spans="1:9" x14ac:dyDescent="0.25">
      <c r="A62" s="227"/>
      <c r="B62" s="209">
        <v>11281.704225352112</v>
      </c>
      <c r="C62" s="213">
        <v>71</v>
      </c>
      <c r="D62" s="211">
        <v>801000</v>
      </c>
      <c r="E62" s="211">
        <v>20600</v>
      </c>
      <c r="F62" s="211">
        <v>21900</v>
      </c>
      <c r="G62" s="43">
        <v>14</v>
      </c>
      <c r="H62" s="45"/>
    </row>
    <row r="63" spans="1:9" x14ac:dyDescent="0.25">
      <c r="A63" s="229"/>
      <c r="B63" s="219">
        <v>11125.013888888889</v>
      </c>
      <c r="C63" s="220">
        <v>72</v>
      </c>
      <c r="D63" s="221">
        <v>801000</v>
      </c>
      <c r="E63" s="221">
        <v>20700</v>
      </c>
      <c r="F63" s="221"/>
      <c r="G63" s="44">
        <v>14</v>
      </c>
      <c r="H63" s="45"/>
    </row>
    <row r="64" spans="1:9" x14ac:dyDescent="0.25">
      <c r="A64" s="2"/>
      <c r="B64" s="2"/>
      <c r="C64" s="2"/>
      <c r="D64" s="2"/>
      <c r="E64" s="2"/>
    </row>
  </sheetData>
  <phoneticPr fontId="25" type="noConversion"/>
  <pageMargins left="0.7" right="0.7" top="0.78740157499999996" bottom="0.78740157499999996"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zoomScale="90" zoomScaleNormal="90" zoomScalePageLayoutView="90" workbookViewId="0"/>
  </sheetViews>
  <sheetFormatPr baseColWidth="10" defaultColWidth="10.85546875" defaultRowHeight="15" x14ac:dyDescent="0.25"/>
  <cols>
    <col min="1" max="1" width="10.85546875" style="13"/>
    <col min="2" max="2" width="4.28515625" style="13" customWidth="1"/>
    <col min="3" max="3" width="11.42578125" style="13" customWidth="1"/>
    <col min="4" max="5" width="12.85546875" style="13" customWidth="1"/>
    <col min="6" max="6" width="11.7109375" style="13" bestFit="1" customWidth="1"/>
    <col min="7" max="7" width="25" style="13" bestFit="1" customWidth="1"/>
    <col min="8" max="8" width="11.42578125" style="13" customWidth="1"/>
    <col min="9" max="9" width="4.28515625" style="13" customWidth="1"/>
    <col min="10" max="10" width="10.85546875" style="13"/>
    <col min="11" max="12" width="12.85546875" style="13" customWidth="1"/>
    <col min="13" max="16384" width="10.85546875" style="13"/>
  </cols>
  <sheetData>
    <row r="1" spans="1:13" ht="21" x14ac:dyDescent="0.35">
      <c r="A1" s="20" t="s">
        <v>159</v>
      </c>
    </row>
    <row r="2" spans="1:13" ht="15.75" x14ac:dyDescent="0.25">
      <c r="A2" s="34" t="s">
        <v>44</v>
      </c>
    </row>
    <row r="3" spans="1:13" x14ac:dyDescent="0.25">
      <c r="A3" s="24"/>
      <c r="B3" s="24"/>
      <c r="C3" s="24"/>
      <c r="D3" s="24"/>
      <c r="E3" s="24"/>
      <c r="F3" s="24"/>
      <c r="G3" s="24"/>
      <c r="H3" s="24"/>
      <c r="I3" s="24"/>
      <c r="J3" s="24"/>
      <c r="K3" s="24"/>
      <c r="L3" s="24"/>
      <c r="M3" s="24"/>
    </row>
    <row r="4" spans="1:13" ht="18.75" x14ac:dyDescent="0.3">
      <c r="A4" s="436" t="s">
        <v>138</v>
      </c>
      <c r="B4" s="24"/>
      <c r="C4" s="24"/>
      <c r="D4" s="24"/>
      <c r="E4" s="24"/>
      <c r="F4" s="24"/>
      <c r="G4" s="436" t="s">
        <v>158</v>
      </c>
      <c r="H4" s="24"/>
      <c r="I4" s="24"/>
      <c r="J4" s="24"/>
      <c r="K4" s="24"/>
      <c r="L4" s="24"/>
      <c r="M4" s="24"/>
    </row>
    <row r="5" spans="1:13" ht="18" x14ac:dyDescent="0.35">
      <c r="A5" s="421" t="s">
        <v>190</v>
      </c>
      <c r="B5" s="422" t="s">
        <v>189</v>
      </c>
      <c r="C5" s="422" t="s">
        <v>101</v>
      </c>
      <c r="D5" s="423" t="s">
        <v>102</v>
      </c>
      <c r="E5" s="431" t="s">
        <v>103</v>
      </c>
      <c r="F5" s="24"/>
      <c r="G5" s="420" t="s">
        <v>43</v>
      </c>
      <c r="H5" s="421" t="s">
        <v>190</v>
      </c>
      <c r="I5" s="422" t="s">
        <v>189</v>
      </c>
      <c r="J5" s="422" t="s">
        <v>101</v>
      </c>
      <c r="K5" s="423" t="s">
        <v>102</v>
      </c>
      <c r="L5" s="431" t="s">
        <v>103</v>
      </c>
      <c r="M5" s="24"/>
    </row>
    <row r="6" spans="1:13" x14ac:dyDescent="0.25">
      <c r="A6" s="359">
        <v>1223.0011428571429</v>
      </c>
      <c r="B6" s="92">
        <v>7</v>
      </c>
      <c r="C6" s="46">
        <v>8560</v>
      </c>
      <c r="D6" s="437"/>
      <c r="E6" s="438">
        <v>1910</v>
      </c>
      <c r="F6" s="24"/>
      <c r="G6" s="439" t="s">
        <v>15</v>
      </c>
      <c r="H6" s="440">
        <v>491.00799999999998</v>
      </c>
      <c r="I6" s="92">
        <v>1</v>
      </c>
      <c r="J6" s="438">
        <v>490</v>
      </c>
      <c r="K6" s="437">
        <v>132</v>
      </c>
      <c r="L6" s="438">
        <v>206</v>
      </c>
      <c r="M6" s="24"/>
    </row>
    <row r="7" spans="1:13" x14ac:dyDescent="0.25">
      <c r="A7" s="359">
        <v>1070.126</v>
      </c>
      <c r="B7" s="92">
        <v>8</v>
      </c>
      <c r="C7" s="46">
        <v>8560</v>
      </c>
      <c r="D7" s="437"/>
      <c r="E7" s="438">
        <v>1990</v>
      </c>
      <c r="F7" s="24"/>
      <c r="G7" s="439"/>
      <c r="H7" s="440">
        <v>245.50399999999999</v>
      </c>
      <c r="I7" s="92">
        <v>2</v>
      </c>
      <c r="J7" s="438">
        <v>490</v>
      </c>
      <c r="K7" s="437">
        <v>139</v>
      </c>
      <c r="L7" s="438">
        <v>256</v>
      </c>
      <c r="M7" s="24"/>
    </row>
    <row r="8" spans="1:13" x14ac:dyDescent="0.25">
      <c r="A8" s="359">
        <v>951.22311111111105</v>
      </c>
      <c r="B8" s="92">
        <v>9</v>
      </c>
      <c r="C8" s="46">
        <v>8560</v>
      </c>
      <c r="D8" s="437">
        <v>1670</v>
      </c>
      <c r="E8" s="438">
        <v>2090</v>
      </c>
      <c r="F8" s="24"/>
      <c r="G8" s="439" t="s">
        <v>16</v>
      </c>
      <c r="H8" s="440">
        <v>491.00799999999998</v>
      </c>
      <c r="I8" s="92">
        <v>1</v>
      </c>
      <c r="J8" s="438">
        <v>490</v>
      </c>
      <c r="K8" s="437">
        <v>130</v>
      </c>
      <c r="L8" s="438">
        <v>204</v>
      </c>
      <c r="M8" s="24"/>
    </row>
    <row r="9" spans="1:13" x14ac:dyDescent="0.25">
      <c r="A9" s="359">
        <v>856.10079999999994</v>
      </c>
      <c r="B9" s="92">
        <v>10</v>
      </c>
      <c r="C9" s="46">
        <v>8560</v>
      </c>
      <c r="D9" s="437">
        <v>1730</v>
      </c>
      <c r="E9" s="438">
        <v>2200</v>
      </c>
      <c r="F9" s="24"/>
      <c r="G9" s="439"/>
      <c r="H9" s="440">
        <v>245.50399999999999</v>
      </c>
      <c r="I9" s="92">
        <v>2</v>
      </c>
      <c r="J9" s="438">
        <v>490</v>
      </c>
      <c r="K9" s="437">
        <v>142</v>
      </c>
      <c r="L9" s="438">
        <v>259</v>
      </c>
      <c r="M9" s="24"/>
    </row>
    <row r="10" spans="1:13" x14ac:dyDescent="0.25">
      <c r="A10" s="359">
        <v>778.27345454545457</v>
      </c>
      <c r="B10" s="92">
        <v>11</v>
      </c>
      <c r="C10" s="46">
        <v>8560</v>
      </c>
      <c r="D10" s="437">
        <v>1800</v>
      </c>
      <c r="E10" s="438">
        <v>2340</v>
      </c>
      <c r="F10" s="24"/>
      <c r="G10" s="439" t="s">
        <v>17</v>
      </c>
      <c r="H10" s="440">
        <v>449.50400000000002</v>
      </c>
      <c r="I10" s="92">
        <v>2</v>
      </c>
      <c r="J10" s="438">
        <v>898</v>
      </c>
      <c r="K10" s="437">
        <v>226</v>
      </c>
      <c r="L10" s="438">
        <v>334</v>
      </c>
      <c r="M10" s="24"/>
    </row>
    <row r="11" spans="1:13" x14ac:dyDescent="0.25">
      <c r="A11" s="359">
        <v>713.41733333333332</v>
      </c>
      <c r="B11" s="92">
        <v>12</v>
      </c>
      <c r="C11" s="46">
        <v>8560</v>
      </c>
      <c r="D11" s="437">
        <v>1890</v>
      </c>
      <c r="E11" s="438">
        <v>2480</v>
      </c>
      <c r="F11" s="24"/>
      <c r="G11" s="439" t="s">
        <v>18</v>
      </c>
      <c r="H11" s="440">
        <v>500.50400000000002</v>
      </c>
      <c r="I11" s="92">
        <v>2</v>
      </c>
      <c r="J11" s="438">
        <v>1000</v>
      </c>
      <c r="K11" s="437">
        <v>225</v>
      </c>
      <c r="L11" s="438">
        <v>331</v>
      </c>
      <c r="M11" s="24"/>
    </row>
    <row r="12" spans="1:13" x14ac:dyDescent="0.25">
      <c r="A12" s="360">
        <v>658.53907692307689</v>
      </c>
      <c r="B12" s="429">
        <v>13</v>
      </c>
      <c r="C12" s="441">
        <v>8560</v>
      </c>
      <c r="D12" s="442">
        <v>1980</v>
      </c>
      <c r="E12" s="443">
        <v>2600</v>
      </c>
      <c r="F12" s="24"/>
      <c r="G12" s="439" t="s">
        <v>19</v>
      </c>
      <c r="H12" s="440">
        <v>523.50400000000002</v>
      </c>
      <c r="I12" s="92">
        <v>2</v>
      </c>
      <c r="J12" s="438">
        <v>1046</v>
      </c>
      <c r="K12" s="437">
        <v>245</v>
      </c>
      <c r="L12" s="438">
        <v>335</v>
      </c>
      <c r="M12" s="24"/>
    </row>
    <row r="13" spans="1:13" x14ac:dyDescent="0.25">
      <c r="A13" s="24"/>
      <c r="B13" s="24"/>
      <c r="C13" s="24"/>
      <c r="D13" s="24"/>
      <c r="E13" s="24"/>
      <c r="F13" s="24"/>
      <c r="G13" s="439" t="s">
        <v>20</v>
      </c>
      <c r="H13" s="440">
        <v>530.50400000000002</v>
      </c>
      <c r="I13" s="92">
        <v>2</v>
      </c>
      <c r="J13" s="438">
        <v>1060</v>
      </c>
      <c r="K13" s="437">
        <v>237</v>
      </c>
      <c r="L13" s="438">
        <v>344</v>
      </c>
      <c r="M13" s="24"/>
    </row>
    <row r="14" spans="1:13" ht="18.75" x14ac:dyDescent="0.3">
      <c r="A14" s="436" t="s">
        <v>14</v>
      </c>
      <c r="B14" s="24"/>
      <c r="C14" s="24"/>
      <c r="D14" s="24"/>
      <c r="E14" s="24"/>
      <c r="F14" s="24"/>
      <c r="G14" s="439" t="s">
        <v>21</v>
      </c>
      <c r="H14" s="440">
        <v>432.33600000000001</v>
      </c>
      <c r="I14" s="92">
        <v>3</v>
      </c>
      <c r="J14" s="438">
        <v>1296</v>
      </c>
      <c r="K14" s="437">
        <v>328</v>
      </c>
      <c r="L14" s="438">
        <v>474</v>
      </c>
      <c r="M14" s="24"/>
    </row>
    <row r="15" spans="1:13" ht="18" x14ac:dyDescent="0.35">
      <c r="A15" s="421" t="s">
        <v>190</v>
      </c>
      <c r="B15" s="422" t="s">
        <v>189</v>
      </c>
      <c r="C15" s="422" t="s">
        <v>101</v>
      </c>
      <c r="D15" s="423" t="s">
        <v>102</v>
      </c>
      <c r="E15" s="431" t="s">
        <v>103</v>
      </c>
      <c r="F15" s="24"/>
      <c r="G15" s="439" t="s">
        <v>22</v>
      </c>
      <c r="H15" s="440">
        <v>586.33600000000001</v>
      </c>
      <c r="I15" s="92">
        <v>3</v>
      </c>
      <c r="J15" s="438">
        <v>1758</v>
      </c>
      <c r="K15" s="437">
        <v>380</v>
      </c>
      <c r="L15" s="438">
        <v>522</v>
      </c>
      <c r="M15" s="24"/>
    </row>
    <row r="16" spans="1:13" x14ac:dyDescent="0.25">
      <c r="A16" s="440">
        <v>950.76984615384617</v>
      </c>
      <c r="B16" s="92">
        <v>13</v>
      </c>
      <c r="C16" s="444">
        <v>12359</v>
      </c>
      <c r="D16" s="437"/>
      <c r="E16" s="438">
        <v>3080</v>
      </c>
      <c r="F16" s="24"/>
      <c r="G16" s="439" t="s">
        <v>23</v>
      </c>
      <c r="H16" s="440">
        <v>624.33600000000001</v>
      </c>
      <c r="I16" s="92">
        <v>3</v>
      </c>
      <c r="J16" s="438">
        <v>1872</v>
      </c>
      <c r="K16" s="437">
        <v>380</v>
      </c>
      <c r="L16" s="438">
        <v>519</v>
      </c>
      <c r="M16" s="24"/>
    </row>
    <row r="17" spans="1:22" x14ac:dyDescent="0.25">
      <c r="A17" s="440">
        <v>882.85771428571422</v>
      </c>
      <c r="B17" s="92">
        <v>14</v>
      </c>
      <c r="C17" s="445">
        <v>12359</v>
      </c>
      <c r="D17" s="438">
        <v>2520</v>
      </c>
      <c r="E17" s="438">
        <v>3200</v>
      </c>
      <c r="F17" s="24"/>
      <c r="G17" s="446" t="s">
        <v>24</v>
      </c>
      <c r="H17" s="447">
        <v>942.66933333333327</v>
      </c>
      <c r="I17" s="429">
        <v>3</v>
      </c>
      <c r="J17" s="443">
        <v>2827</v>
      </c>
      <c r="K17" s="442">
        <v>465</v>
      </c>
      <c r="L17" s="443"/>
      <c r="M17" s="24"/>
    </row>
    <row r="18" spans="1:22" x14ac:dyDescent="0.25">
      <c r="A18" s="440">
        <v>824.00053333333335</v>
      </c>
      <c r="B18" s="92">
        <v>15</v>
      </c>
      <c r="C18" s="445">
        <v>12359</v>
      </c>
      <c r="D18" s="437">
        <v>2600</v>
      </c>
      <c r="E18" s="438">
        <v>3330</v>
      </c>
      <c r="F18" s="24"/>
      <c r="G18" s="24"/>
      <c r="H18" s="24"/>
      <c r="I18" s="24"/>
      <c r="J18" s="24"/>
      <c r="K18" s="24"/>
      <c r="L18" s="24"/>
      <c r="M18" s="24"/>
      <c r="N18" s="24"/>
      <c r="O18" s="24"/>
      <c r="P18" s="24"/>
      <c r="Q18" s="24"/>
      <c r="R18" s="24"/>
      <c r="S18" s="24"/>
      <c r="T18" s="24"/>
      <c r="U18" s="24"/>
    </row>
    <row r="19" spans="1:22" x14ac:dyDescent="0.25">
      <c r="A19" s="440">
        <v>772.50049999999999</v>
      </c>
      <c r="B19" s="92">
        <v>16</v>
      </c>
      <c r="C19" s="445">
        <v>12359</v>
      </c>
      <c r="D19" s="437">
        <v>2670</v>
      </c>
      <c r="E19" s="438">
        <v>3450</v>
      </c>
      <c r="F19" s="24"/>
      <c r="G19" s="24"/>
      <c r="H19" s="24"/>
      <c r="I19" s="24"/>
      <c r="J19" s="24"/>
      <c r="K19" s="24"/>
      <c r="L19" s="24"/>
      <c r="M19" s="24"/>
      <c r="N19" s="2"/>
      <c r="O19" s="2"/>
      <c r="P19" s="2"/>
      <c r="Q19" s="32"/>
      <c r="R19" s="2"/>
      <c r="S19" s="2"/>
      <c r="T19" s="2"/>
      <c r="U19" s="2"/>
      <c r="V19"/>
    </row>
    <row r="20" spans="1:22" x14ac:dyDescent="0.25">
      <c r="A20" s="440">
        <v>727.05929411764703</v>
      </c>
      <c r="B20" s="92">
        <v>17</v>
      </c>
      <c r="C20" s="445">
        <v>12359</v>
      </c>
      <c r="D20" s="437">
        <v>2740</v>
      </c>
      <c r="E20" s="438">
        <v>3600</v>
      </c>
      <c r="F20" s="24"/>
      <c r="G20" s="60"/>
      <c r="H20" s="117"/>
      <c r="I20" s="2"/>
      <c r="J20" s="2"/>
      <c r="K20" s="2"/>
      <c r="L20" s="32"/>
      <c r="M20" s="2"/>
      <c r="N20" s="1"/>
      <c r="O20" s="1"/>
      <c r="P20" s="2"/>
      <c r="Q20" s="7"/>
      <c r="R20" s="8"/>
      <c r="S20" s="1"/>
      <c r="T20" s="1"/>
      <c r="U20" s="2"/>
      <c r="V20"/>
    </row>
    <row r="21" spans="1:22" x14ac:dyDescent="0.25">
      <c r="A21" s="440">
        <v>686.66711111111113</v>
      </c>
      <c r="B21" s="92">
        <v>18</v>
      </c>
      <c r="C21" s="445">
        <v>12359</v>
      </c>
      <c r="D21" s="437">
        <v>2800</v>
      </c>
      <c r="E21" s="438">
        <v>3670</v>
      </c>
      <c r="F21" s="24"/>
      <c r="G21" s="7"/>
      <c r="H21" s="8"/>
      <c r="I21" s="1"/>
      <c r="J21" s="1"/>
      <c r="K21" s="2"/>
      <c r="L21" s="7"/>
      <c r="M21" s="8"/>
      <c r="N21" s="33"/>
      <c r="O21" s="33"/>
      <c r="P21" s="2"/>
      <c r="Q21" s="5"/>
      <c r="R21" s="33"/>
      <c r="S21" s="33"/>
      <c r="T21" s="33"/>
      <c r="U21" s="2"/>
      <c r="V21" s="4"/>
    </row>
    <row r="22" spans="1:22" x14ac:dyDescent="0.25">
      <c r="A22" s="440">
        <v>650.52673684210527</v>
      </c>
      <c r="B22" s="92">
        <v>19</v>
      </c>
      <c r="C22" s="445">
        <v>12359</v>
      </c>
      <c r="D22" s="437">
        <v>2870</v>
      </c>
      <c r="E22" s="438">
        <v>3790</v>
      </c>
      <c r="F22" s="24"/>
      <c r="G22" s="5"/>
      <c r="H22" s="33"/>
      <c r="I22" s="33"/>
      <c r="J22" s="33"/>
      <c r="K22" s="33"/>
      <c r="L22" s="5"/>
      <c r="M22" s="33"/>
      <c r="N22" s="33"/>
      <c r="O22" s="33"/>
      <c r="P22" s="2"/>
      <c r="Q22" s="5"/>
      <c r="R22" s="33"/>
      <c r="S22" s="33"/>
      <c r="T22" s="33"/>
      <c r="U22" s="2"/>
      <c r="V22" s="4"/>
    </row>
    <row r="23" spans="1:22" x14ac:dyDescent="0.25">
      <c r="A23" s="447">
        <v>618.00040000000001</v>
      </c>
      <c r="B23" s="429">
        <v>20</v>
      </c>
      <c r="C23" s="448">
        <v>12359</v>
      </c>
      <c r="D23" s="442">
        <v>2920</v>
      </c>
      <c r="E23" s="443"/>
      <c r="F23" s="24"/>
      <c r="G23" s="5"/>
      <c r="H23" s="33"/>
      <c r="I23" s="33"/>
      <c r="J23" s="33"/>
      <c r="K23" s="33"/>
      <c r="L23" s="5"/>
      <c r="M23" s="33"/>
      <c r="N23" s="33"/>
      <c r="O23" s="33"/>
      <c r="P23" s="2"/>
      <c r="Q23" s="5"/>
      <c r="R23" s="33"/>
      <c r="S23" s="33"/>
      <c r="T23" s="33"/>
      <c r="U23" s="2"/>
      <c r="V23" s="4"/>
    </row>
    <row r="24" spans="1:22" x14ac:dyDescent="0.25">
      <c r="A24" s="24"/>
      <c r="B24" s="24"/>
      <c r="C24" s="24"/>
      <c r="D24" s="24"/>
      <c r="E24" s="24"/>
      <c r="F24" s="24"/>
      <c r="G24" s="5"/>
      <c r="H24" s="33"/>
      <c r="I24" s="33"/>
      <c r="J24" s="33"/>
      <c r="K24" s="33"/>
      <c r="L24" s="5"/>
      <c r="M24" s="33"/>
      <c r="N24" s="33"/>
      <c r="O24" s="33"/>
      <c r="P24" s="2"/>
      <c r="Q24" s="5"/>
      <c r="R24" s="33"/>
      <c r="S24" s="33"/>
      <c r="T24" s="33"/>
      <c r="U24" s="2"/>
      <c r="V24" s="4"/>
    </row>
    <row r="25" spans="1:22" ht="18.75" x14ac:dyDescent="0.3">
      <c r="A25" s="436" t="s">
        <v>7</v>
      </c>
      <c r="B25" s="24"/>
      <c r="C25" s="24"/>
      <c r="D25" s="24"/>
      <c r="E25" s="24"/>
      <c r="F25" s="24"/>
      <c r="G25" s="5"/>
      <c r="H25" s="33"/>
      <c r="I25" s="33"/>
      <c r="J25" s="33"/>
      <c r="K25" s="33"/>
      <c r="L25" s="5"/>
      <c r="M25" s="33"/>
      <c r="N25" s="33"/>
      <c r="O25" s="33"/>
      <c r="P25" s="2"/>
      <c r="Q25" s="5"/>
      <c r="R25" s="33"/>
      <c r="S25" s="33"/>
      <c r="T25" s="33"/>
      <c r="U25" s="2"/>
      <c r="V25" s="4"/>
    </row>
    <row r="26" spans="1:22" ht="18" x14ac:dyDescent="0.35">
      <c r="A26" s="421" t="s">
        <v>190</v>
      </c>
      <c r="B26" s="422" t="s">
        <v>189</v>
      </c>
      <c r="C26" s="449" t="s">
        <v>101</v>
      </c>
      <c r="D26" s="423" t="s">
        <v>102</v>
      </c>
      <c r="E26" s="431" t="s">
        <v>103</v>
      </c>
      <c r="F26" s="24"/>
      <c r="G26" s="5"/>
      <c r="H26" s="33"/>
      <c r="I26" s="33"/>
      <c r="J26" s="33"/>
      <c r="K26" s="33"/>
      <c r="L26" s="5"/>
      <c r="M26" s="33"/>
      <c r="N26" s="33"/>
      <c r="O26" s="33"/>
      <c r="P26" s="2"/>
      <c r="Q26" s="5"/>
      <c r="R26" s="33"/>
      <c r="S26" s="33"/>
      <c r="T26" s="33"/>
      <c r="U26" s="2"/>
      <c r="V26" s="4"/>
    </row>
    <row r="27" spans="1:22" x14ac:dyDescent="0.25">
      <c r="A27" s="450">
        <v>1130.7338666666667</v>
      </c>
      <c r="B27" s="451">
        <v>15</v>
      </c>
      <c r="C27" s="452">
        <v>16960</v>
      </c>
      <c r="D27" s="438"/>
      <c r="E27" s="438">
        <v>4060</v>
      </c>
      <c r="F27" s="24"/>
      <c r="G27" s="5"/>
      <c r="H27" s="33"/>
      <c r="I27" s="33"/>
      <c r="J27" s="33"/>
      <c r="K27" s="33"/>
      <c r="L27" s="5"/>
      <c r="M27" s="33"/>
      <c r="N27" s="33"/>
      <c r="O27" s="33"/>
      <c r="P27" s="2"/>
      <c r="Q27" s="5"/>
      <c r="R27" s="33"/>
      <c r="S27" s="33"/>
      <c r="T27" s="33"/>
      <c r="U27" s="2"/>
      <c r="V27" s="4"/>
    </row>
    <row r="28" spans="1:22" x14ac:dyDescent="0.25">
      <c r="A28" s="440">
        <v>1060.0630000000001</v>
      </c>
      <c r="B28" s="92">
        <v>16</v>
      </c>
      <c r="C28" s="438">
        <v>16960</v>
      </c>
      <c r="D28" s="438"/>
      <c r="E28" s="438">
        <v>4180</v>
      </c>
      <c r="F28" s="24"/>
      <c r="G28" s="5"/>
      <c r="H28" s="33"/>
      <c r="I28" s="33"/>
      <c r="J28" s="33"/>
      <c r="K28" s="33"/>
      <c r="L28" s="5"/>
      <c r="M28" s="33"/>
      <c r="N28" s="33"/>
      <c r="O28" s="33"/>
      <c r="P28" s="2"/>
      <c r="Q28" s="5"/>
      <c r="R28" s="33"/>
      <c r="S28" s="33"/>
      <c r="T28" s="33"/>
      <c r="U28" s="2"/>
      <c r="V28" s="4"/>
    </row>
    <row r="29" spans="1:22" x14ac:dyDescent="0.25">
      <c r="A29" s="440">
        <v>997.70635294117653</v>
      </c>
      <c r="B29" s="92">
        <v>17</v>
      </c>
      <c r="C29" s="438">
        <v>16960</v>
      </c>
      <c r="D29" s="438"/>
      <c r="E29" s="438">
        <v>4310</v>
      </c>
      <c r="F29" s="24"/>
      <c r="G29" s="5"/>
      <c r="H29" s="33"/>
      <c r="I29" s="33"/>
      <c r="J29" s="33"/>
      <c r="K29" s="33"/>
      <c r="L29" s="5"/>
      <c r="M29" s="33"/>
      <c r="N29" s="33"/>
      <c r="O29" s="33"/>
      <c r="P29" s="2"/>
      <c r="Q29" s="5"/>
      <c r="R29" s="33"/>
      <c r="S29" s="33"/>
      <c r="T29" s="33"/>
      <c r="U29" s="2"/>
      <c r="V29" s="4"/>
    </row>
    <row r="30" spans="1:22" x14ac:dyDescent="0.25">
      <c r="A30" s="440">
        <v>942.27822222222233</v>
      </c>
      <c r="B30" s="92">
        <v>18</v>
      </c>
      <c r="C30" s="438">
        <v>16960</v>
      </c>
      <c r="D30" s="438">
        <v>3520</v>
      </c>
      <c r="E30" s="438">
        <v>4440</v>
      </c>
      <c r="F30" s="24"/>
      <c r="G30" s="5"/>
      <c r="H30" s="33"/>
      <c r="I30" s="33"/>
      <c r="J30" s="33"/>
      <c r="K30" s="33"/>
      <c r="L30" s="5"/>
      <c r="M30" s="33"/>
      <c r="N30" s="33"/>
      <c r="O30" s="33"/>
      <c r="P30" s="2"/>
      <c r="Q30" s="5"/>
      <c r="R30" s="33"/>
      <c r="S30" s="33"/>
      <c r="T30" s="33"/>
      <c r="U30" s="2"/>
      <c r="V30" s="4"/>
    </row>
    <row r="31" spans="1:22" x14ac:dyDescent="0.25">
      <c r="A31" s="440">
        <v>892.68463157894746</v>
      </c>
      <c r="B31" s="92">
        <v>19</v>
      </c>
      <c r="C31" s="438">
        <v>16960</v>
      </c>
      <c r="D31" s="438">
        <v>3600</v>
      </c>
      <c r="E31" s="438">
        <v>4570</v>
      </c>
      <c r="F31" s="24"/>
      <c r="G31" s="5"/>
      <c r="H31" s="33"/>
      <c r="I31" s="33"/>
      <c r="J31" s="33"/>
      <c r="K31" s="33"/>
      <c r="L31" s="5"/>
      <c r="M31" s="33"/>
      <c r="N31" s="33"/>
      <c r="O31" s="33"/>
      <c r="P31" s="2"/>
      <c r="Q31" s="33"/>
      <c r="R31" s="33"/>
      <c r="S31" s="33"/>
      <c r="T31" s="33"/>
      <c r="U31" s="2"/>
      <c r="V31" s="4"/>
    </row>
    <row r="32" spans="1:22" x14ac:dyDescent="0.25">
      <c r="A32" s="440">
        <v>848.05040000000008</v>
      </c>
      <c r="B32" s="92">
        <v>20</v>
      </c>
      <c r="C32" s="438">
        <v>16960</v>
      </c>
      <c r="D32" s="438">
        <v>3680</v>
      </c>
      <c r="E32" s="438">
        <v>4700</v>
      </c>
      <c r="F32" s="24"/>
      <c r="G32" s="5"/>
      <c r="H32" s="33"/>
      <c r="I32" s="33"/>
      <c r="J32" s="33"/>
      <c r="K32" s="33"/>
      <c r="L32" s="5"/>
      <c r="M32" s="33"/>
      <c r="N32" s="33"/>
      <c r="O32" s="33"/>
      <c r="P32" s="2"/>
      <c r="Q32" s="33"/>
      <c r="R32" s="33"/>
      <c r="S32" s="33"/>
      <c r="T32" s="33"/>
      <c r="U32" s="2"/>
      <c r="V32" s="4"/>
    </row>
    <row r="33" spans="1:22" x14ac:dyDescent="0.25">
      <c r="A33" s="440">
        <v>807.66704761904771</v>
      </c>
      <c r="B33" s="92">
        <v>21</v>
      </c>
      <c r="C33" s="438">
        <v>16960</v>
      </c>
      <c r="D33" s="438">
        <v>3750</v>
      </c>
      <c r="E33" s="438">
        <v>4820</v>
      </c>
      <c r="F33" s="24"/>
      <c r="G33" s="5"/>
      <c r="H33" s="33"/>
      <c r="I33" s="33"/>
      <c r="J33" s="33"/>
      <c r="K33" s="33"/>
      <c r="L33" s="5"/>
      <c r="M33" s="33"/>
      <c r="N33" s="33"/>
      <c r="O33" s="33"/>
      <c r="P33" s="2"/>
      <c r="Q33" s="33"/>
      <c r="R33" s="33"/>
      <c r="S33" s="33"/>
      <c r="T33" s="33"/>
      <c r="U33" s="2"/>
      <c r="V33" s="4"/>
    </row>
    <row r="34" spans="1:22" x14ac:dyDescent="0.25">
      <c r="A34" s="440">
        <v>770.95490909090915</v>
      </c>
      <c r="B34" s="92">
        <v>22</v>
      </c>
      <c r="C34" s="438">
        <v>16960</v>
      </c>
      <c r="D34" s="438">
        <v>3820</v>
      </c>
      <c r="E34" s="438">
        <v>4920</v>
      </c>
      <c r="F34" s="24"/>
      <c r="G34" s="5"/>
      <c r="H34" s="33"/>
      <c r="I34" s="33"/>
      <c r="J34" s="33"/>
      <c r="K34" s="33"/>
      <c r="L34" s="5"/>
      <c r="M34" s="33"/>
      <c r="N34" s="33"/>
      <c r="O34" s="33"/>
      <c r="P34" s="2"/>
      <c r="Q34" s="33"/>
      <c r="R34" s="33"/>
      <c r="S34" s="33"/>
      <c r="T34" s="33"/>
      <c r="U34" s="2"/>
      <c r="V34" s="4"/>
    </row>
    <row r="35" spans="1:22" x14ac:dyDescent="0.25">
      <c r="A35" s="440">
        <v>737.43513043478265</v>
      </c>
      <c r="B35" s="92">
        <v>23</v>
      </c>
      <c r="C35" s="438">
        <v>16960</v>
      </c>
      <c r="D35" s="438">
        <v>3870</v>
      </c>
      <c r="E35" s="438">
        <v>5010</v>
      </c>
      <c r="F35" s="24"/>
      <c r="G35" s="5"/>
      <c r="H35" s="33"/>
      <c r="I35" s="33"/>
      <c r="J35" s="33"/>
      <c r="K35" s="33"/>
      <c r="L35" s="5"/>
      <c r="M35" s="33"/>
      <c r="N35" s="33"/>
      <c r="O35" s="33"/>
      <c r="P35" s="2"/>
      <c r="Q35" s="33"/>
      <c r="R35" s="33"/>
      <c r="S35" s="33"/>
      <c r="T35" s="33"/>
      <c r="U35" s="2"/>
      <c r="V35" s="4"/>
    </row>
    <row r="36" spans="1:22" x14ac:dyDescent="0.25">
      <c r="A36" s="440">
        <v>706.70866666666677</v>
      </c>
      <c r="B36" s="92">
        <v>24</v>
      </c>
      <c r="C36" s="438">
        <v>16960</v>
      </c>
      <c r="D36" s="438">
        <v>3920</v>
      </c>
      <c r="E36" s="438">
        <v>5090</v>
      </c>
      <c r="F36" s="24"/>
      <c r="G36" s="33"/>
      <c r="H36" s="33"/>
      <c r="I36" s="2"/>
      <c r="J36" s="33"/>
      <c r="K36" s="33"/>
      <c r="L36" s="5"/>
      <c r="M36" s="33"/>
      <c r="N36" s="33"/>
      <c r="O36" s="33"/>
      <c r="P36" s="2"/>
      <c r="Q36" s="33"/>
      <c r="R36" s="33"/>
      <c r="S36" s="33"/>
      <c r="T36" s="33"/>
      <c r="U36" s="2"/>
      <c r="V36" s="4"/>
    </row>
    <row r="37" spans="1:22" x14ac:dyDescent="0.25">
      <c r="A37" s="440">
        <v>678.44032000000004</v>
      </c>
      <c r="B37" s="92">
        <v>25</v>
      </c>
      <c r="C37" s="438">
        <v>16960</v>
      </c>
      <c r="D37" s="438">
        <v>3960</v>
      </c>
      <c r="E37" s="438"/>
      <c r="F37" s="24"/>
      <c r="G37" s="33"/>
      <c r="H37" s="33"/>
      <c r="I37" s="33"/>
      <c r="J37" s="33"/>
      <c r="K37" s="33"/>
      <c r="L37" s="5"/>
      <c r="M37" s="33"/>
      <c r="N37" s="33"/>
      <c r="O37" s="33"/>
      <c r="P37" s="2"/>
      <c r="Q37" s="33"/>
      <c r="R37" s="33"/>
      <c r="S37" s="33"/>
      <c r="T37" s="33"/>
      <c r="U37" s="2"/>
      <c r="V37" s="4"/>
    </row>
    <row r="38" spans="1:22" x14ac:dyDescent="0.25">
      <c r="A38" s="447">
        <v>652.34646153846165</v>
      </c>
      <c r="B38" s="429">
        <v>26</v>
      </c>
      <c r="C38" s="443">
        <v>16960</v>
      </c>
      <c r="D38" s="443">
        <v>4000</v>
      </c>
      <c r="E38" s="443"/>
      <c r="F38" s="24"/>
      <c r="G38" s="33"/>
      <c r="H38" s="33"/>
      <c r="I38" s="33"/>
      <c r="J38" s="33"/>
      <c r="K38" s="33"/>
      <c r="L38" s="33"/>
      <c r="M38" s="33"/>
      <c r="N38" s="4"/>
      <c r="O38" s="4"/>
      <c r="P38" s="4"/>
      <c r="Q38" s="4"/>
      <c r="R38" s="4"/>
      <c r="S38" s="4"/>
      <c r="T38" s="4"/>
      <c r="U38"/>
      <c r="V38" s="4"/>
    </row>
    <row r="39" spans="1:22" x14ac:dyDescent="0.25">
      <c r="A39" s="49"/>
      <c r="G39" s="33"/>
      <c r="H39" s="33"/>
      <c r="I39" s="33"/>
      <c r="J39" s="33"/>
      <c r="K39" s="2"/>
      <c r="L39" s="33"/>
      <c r="M39" s="33"/>
      <c r="N39" s="4"/>
      <c r="O39" s="4"/>
      <c r="P39" s="4"/>
      <c r="Q39" s="4"/>
      <c r="R39" s="4"/>
      <c r="S39" s="4"/>
      <c r="T39" s="4"/>
      <c r="U39"/>
      <c r="V39" s="4"/>
    </row>
    <row r="40" spans="1:22" x14ac:dyDescent="0.25">
      <c r="G40" s="33"/>
      <c r="H40" s="33"/>
      <c r="I40" s="33"/>
      <c r="J40" s="33"/>
      <c r="K40" s="2"/>
      <c r="L40" s="33"/>
      <c r="M40" s="33"/>
      <c r="N40" s="4"/>
      <c r="O40" s="4"/>
      <c r="P40" s="4"/>
      <c r="Q40" s="4"/>
      <c r="R40" s="4"/>
      <c r="S40" s="4"/>
      <c r="T40" s="4"/>
      <c r="U40"/>
      <c r="V40" s="4"/>
    </row>
    <row r="41" spans="1:22" x14ac:dyDescent="0.25">
      <c r="G41" s="9"/>
      <c r="H41" s="2"/>
      <c r="I41" s="33"/>
      <c r="J41" s="33"/>
      <c r="K41" s="2"/>
      <c r="L41" s="33"/>
      <c r="M41" s="33"/>
      <c r="N41"/>
      <c r="O41"/>
      <c r="P41"/>
      <c r="Q41"/>
      <c r="R41"/>
      <c r="S41"/>
      <c r="T41"/>
      <c r="U41"/>
      <c r="V41"/>
    </row>
    <row r="42" spans="1:22" x14ac:dyDescent="0.25">
      <c r="G42" s="2"/>
      <c r="H42" s="2"/>
      <c r="I42" s="2"/>
      <c r="J42" s="2"/>
      <c r="K42" s="2"/>
      <c r="L42" s="2"/>
      <c r="M42" s="2"/>
      <c r="N42"/>
      <c r="O42"/>
      <c r="P42"/>
      <c r="Q42"/>
      <c r="R42"/>
      <c r="S42"/>
      <c r="T42"/>
      <c r="U42"/>
      <c r="V42"/>
    </row>
    <row r="43" spans="1:22" x14ac:dyDescent="0.25">
      <c r="G43" s="2"/>
      <c r="H43" s="2"/>
      <c r="I43" s="2"/>
      <c r="J43" s="2"/>
      <c r="K43" s="2"/>
      <c r="L43" s="2"/>
      <c r="M43" s="2"/>
      <c r="N43"/>
      <c r="O43"/>
      <c r="P43"/>
      <c r="Q43"/>
      <c r="R43"/>
      <c r="S43"/>
      <c r="T43"/>
      <c r="U43"/>
      <c r="V43"/>
    </row>
    <row r="44" spans="1:22" x14ac:dyDescent="0.25">
      <c r="G44" s="2"/>
      <c r="H44" s="2"/>
      <c r="I44" s="2"/>
      <c r="J44" s="2"/>
      <c r="K44" s="2"/>
      <c r="L44" s="2"/>
      <c r="M44" s="2"/>
      <c r="N44"/>
      <c r="O44"/>
      <c r="P44"/>
      <c r="Q44"/>
      <c r="R44"/>
      <c r="S44"/>
      <c r="T44"/>
      <c r="U44"/>
      <c r="V44"/>
    </row>
    <row r="45" spans="1:22" x14ac:dyDescent="0.25">
      <c r="G45" s="2"/>
      <c r="H45" s="2"/>
      <c r="I45" s="2"/>
      <c r="J45" s="2"/>
      <c r="K45" s="2"/>
      <c r="L45" s="2"/>
      <c r="M45" s="2"/>
      <c r="N45"/>
      <c r="O45"/>
      <c r="P45"/>
      <c r="Q45"/>
      <c r="R45"/>
      <c r="S45"/>
      <c r="T45"/>
      <c r="U45"/>
      <c r="V45"/>
    </row>
    <row r="46" spans="1:22" x14ac:dyDescent="0.25">
      <c r="G46" s="2"/>
      <c r="H46" s="2"/>
      <c r="I46" s="2"/>
      <c r="J46" s="2"/>
      <c r="K46" s="2"/>
      <c r="L46" s="2"/>
      <c r="M46" s="2"/>
      <c r="N46"/>
      <c r="O46"/>
      <c r="P46"/>
      <c r="Q46"/>
      <c r="R46"/>
      <c r="S46"/>
      <c r="T46"/>
      <c r="U46"/>
      <c r="V46"/>
    </row>
    <row r="47" spans="1:22" x14ac:dyDescent="0.25">
      <c r="G47" s="2"/>
      <c r="H47" s="2"/>
      <c r="I47" s="2"/>
      <c r="J47" s="2"/>
      <c r="K47" s="2"/>
      <c r="L47" s="2"/>
      <c r="M47" s="2"/>
      <c r="N47"/>
      <c r="O47"/>
      <c r="P47"/>
      <c r="Q47"/>
      <c r="R47"/>
      <c r="S47"/>
      <c r="T47"/>
      <c r="U47"/>
      <c r="V47"/>
    </row>
    <row r="48" spans="1:22" x14ac:dyDescent="0.25">
      <c r="G48" s="2"/>
      <c r="H48" s="2"/>
      <c r="I48" s="2"/>
      <c r="J48" s="2"/>
      <c r="K48" s="2"/>
      <c r="L48" s="2"/>
      <c r="M48" s="2"/>
      <c r="N48"/>
      <c r="O48"/>
      <c r="P48"/>
      <c r="Q48"/>
      <c r="R48"/>
      <c r="S48"/>
      <c r="T48"/>
      <c r="U48"/>
      <c r="V48"/>
    </row>
    <row r="49" spans="7:22" x14ac:dyDescent="0.25">
      <c r="G49" s="2"/>
      <c r="H49" s="2"/>
      <c r="I49" s="2"/>
      <c r="J49" s="2"/>
      <c r="K49" s="2"/>
      <c r="L49" s="2"/>
      <c r="M49" s="2"/>
      <c r="N49"/>
      <c r="O49"/>
      <c r="P49"/>
      <c r="Q49"/>
      <c r="R49"/>
      <c r="S49"/>
      <c r="T49"/>
      <c r="U49"/>
      <c r="V49"/>
    </row>
    <row r="50" spans="7:22" x14ac:dyDescent="0.25">
      <c r="G50" s="24"/>
      <c r="H50" s="24"/>
      <c r="I50" s="24"/>
      <c r="J50" s="24"/>
      <c r="K50" s="24"/>
      <c r="L50" s="24"/>
      <c r="M50" s="24"/>
    </row>
  </sheetData>
  <phoneticPr fontId="25" type="noConversion"/>
  <pageMargins left="0.7" right="0.7" top="0.78740157499999996" bottom="0.78740157499999996" header="0.3" footer="0.3"/>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zoomScale="90" zoomScaleNormal="90" zoomScalePageLayoutView="90" workbookViewId="0"/>
  </sheetViews>
  <sheetFormatPr baseColWidth="10" defaultColWidth="10.85546875" defaultRowHeight="12.75" x14ac:dyDescent="0.2"/>
  <cols>
    <col min="1" max="2" width="10.85546875" style="11"/>
    <col min="3" max="3" width="4.28515625" style="11" customWidth="1"/>
    <col min="4" max="4" width="10.85546875" style="11"/>
    <col min="5" max="6" width="12.85546875" style="11" customWidth="1"/>
    <col min="7" max="9" width="10.85546875" style="11"/>
    <col min="10" max="10" width="4.28515625" style="11" customWidth="1"/>
    <col min="11" max="11" width="10.85546875" style="11"/>
    <col min="12" max="13" width="12.85546875" style="11" customWidth="1"/>
    <col min="14" max="16384" width="10.85546875" style="11"/>
  </cols>
  <sheetData>
    <row r="1" spans="1:13" ht="21" x14ac:dyDescent="0.35">
      <c r="A1" s="20" t="s">
        <v>28</v>
      </c>
    </row>
    <row r="2" spans="1:13" ht="15.75" x14ac:dyDescent="0.25">
      <c r="A2" s="21" t="s">
        <v>50</v>
      </c>
    </row>
    <row r="3" spans="1:13" x14ac:dyDescent="0.2">
      <c r="C3" s="12"/>
    </row>
    <row r="4" spans="1:13" ht="18.75" x14ac:dyDescent="0.3">
      <c r="A4" s="3" t="s">
        <v>137</v>
      </c>
      <c r="B4" s="22"/>
      <c r="C4" s="23"/>
      <c r="D4" s="22"/>
      <c r="E4" s="22"/>
      <c r="F4" s="22"/>
      <c r="G4" s="22"/>
      <c r="H4" s="3" t="s">
        <v>25</v>
      </c>
      <c r="I4" s="14"/>
      <c r="J4" s="14"/>
      <c r="K4" s="15"/>
      <c r="L4" s="15"/>
      <c r="M4" s="15"/>
    </row>
    <row r="5" spans="1:13" ht="18" x14ac:dyDescent="0.35">
      <c r="A5" s="420" t="s">
        <v>203</v>
      </c>
      <c r="B5" s="421" t="s">
        <v>190</v>
      </c>
      <c r="C5" s="422" t="s">
        <v>189</v>
      </c>
      <c r="D5" s="422" t="s">
        <v>101</v>
      </c>
      <c r="E5" s="423" t="s">
        <v>102</v>
      </c>
      <c r="F5" s="431" t="s">
        <v>103</v>
      </c>
      <c r="G5" s="13"/>
      <c r="H5" s="420" t="s">
        <v>203</v>
      </c>
      <c r="I5" s="421" t="s">
        <v>190</v>
      </c>
      <c r="J5" s="422" t="s">
        <v>189</v>
      </c>
      <c r="K5" s="422" t="s">
        <v>101</v>
      </c>
      <c r="L5" s="423" t="s">
        <v>102</v>
      </c>
      <c r="M5" s="35" t="s">
        <v>103</v>
      </c>
    </row>
    <row r="6" spans="1:13" ht="15" x14ac:dyDescent="0.25">
      <c r="A6" s="424" t="s">
        <v>191</v>
      </c>
      <c r="B6" s="425">
        <v>232.108</v>
      </c>
      <c r="C6" s="92">
        <v>1</v>
      </c>
      <c r="D6" s="432">
        <v>231.1</v>
      </c>
      <c r="E6" s="426">
        <v>89</v>
      </c>
      <c r="F6" s="433">
        <v>151</v>
      </c>
      <c r="G6" s="13"/>
      <c r="H6" s="424" t="s">
        <v>73</v>
      </c>
      <c r="I6" s="425">
        <v>304.108</v>
      </c>
      <c r="J6" s="92">
        <v>1</v>
      </c>
      <c r="K6" s="265">
        <v>303.10000000000002</v>
      </c>
      <c r="L6" s="426">
        <v>92</v>
      </c>
      <c r="M6" s="17">
        <v>160</v>
      </c>
    </row>
    <row r="7" spans="1:13" ht="15" x14ac:dyDescent="0.25">
      <c r="A7" s="424" t="s">
        <v>192</v>
      </c>
      <c r="B7" s="425">
        <v>303.20799999999997</v>
      </c>
      <c r="C7" s="92">
        <v>1</v>
      </c>
      <c r="D7" s="432">
        <v>302.2</v>
      </c>
      <c r="E7" s="426">
        <v>100</v>
      </c>
      <c r="F7" s="433">
        <v>166</v>
      </c>
      <c r="G7" s="13"/>
      <c r="H7" s="424" t="s">
        <v>74</v>
      </c>
      <c r="I7" s="425">
        <v>361.108</v>
      </c>
      <c r="J7" s="92">
        <v>1</v>
      </c>
      <c r="K7" s="265">
        <v>360.1</v>
      </c>
      <c r="L7" s="426">
        <v>101</v>
      </c>
      <c r="M7" s="17">
        <v>170</v>
      </c>
    </row>
    <row r="8" spans="1:13" ht="15" x14ac:dyDescent="0.25">
      <c r="A8" s="424" t="s">
        <v>193</v>
      </c>
      <c r="B8" s="425">
        <v>374.20799999999997</v>
      </c>
      <c r="C8" s="92">
        <v>1</v>
      </c>
      <c r="D8" s="432">
        <v>373.2</v>
      </c>
      <c r="E8" s="426">
        <v>114</v>
      </c>
      <c r="F8" s="433">
        <v>181</v>
      </c>
      <c r="G8" s="13"/>
      <c r="H8" s="424" t="s">
        <v>75</v>
      </c>
      <c r="I8" s="425">
        <v>418.20799999999997</v>
      </c>
      <c r="J8" s="92">
        <v>1</v>
      </c>
      <c r="K8" s="265">
        <v>417.2</v>
      </c>
      <c r="L8" s="426">
        <v>110</v>
      </c>
      <c r="M8" s="17">
        <v>181</v>
      </c>
    </row>
    <row r="9" spans="1:13" ht="15" x14ac:dyDescent="0.25">
      <c r="A9" s="424" t="s">
        <v>194</v>
      </c>
      <c r="B9" s="425">
        <v>445.20799999999997</v>
      </c>
      <c r="C9" s="92">
        <v>1</v>
      </c>
      <c r="D9" s="432">
        <v>444.2</v>
      </c>
      <c r="E9" s="426">
        <v>128</v>
      </c>
      <c r="F9" s="433">
        <v>195</v>
      </c>
      <c r="G9" s="13"/>
      <c r="H9" s="424" t="s">
        <v>76</v>
      </c>
      <c r="I9" s="425">
        <v>475.20799999999997</v>
      </c>
      <c r="J9" s="92">
        <v>1</v>
      </c>
      <c r="K9" s="265">
        <v>474.2</v>
      </c>
      <c r="L9" s="426">
        <v>121</v>
      </c>
      <c r="M9" s="17">
        <v>194</v>
      </c>
    </row>
    <row r="10" spans="1:13" ht="15" x14ac:dyDescent="0.25">
      <c r="A10" s="424" t="s">
        <v>195</v>
      </c>
      <c r="B10" s="425">
        <v>516.30799999999999</v>
      </c>
      <c r="C10" s="92">
        <v>1</v>
      </c>
      <c r="D10" s="432">
        <v>515.29999999999995</v>
      </c>
      <c r="E10" s="426">
        <v>141</v>
      </c>
      <c r="F10" s="433">
        <v>211</v>
      </c>
      <c r="G10" s="13"/>
      <c r="H10" s="424" t="s">
        <v>77</v>
      </c>
      <c r="I10" s="425">
        <v>532.20800000000008</v>
      </c>
      <c r="J10" s="92">
        <v>1</v>
      </c>
      <c r="K10" s="265">
        <v>531.20000000000005</v>
      </c>
      <c r="L10" s="426">
        <v>132</v>
      </c>
      <c r="M10" s="17">
        <v>206</v>
      </c>
    </row>
    <row r="11" spans="1:13" ht="15" x14ac:dyDescent="0.25">
      <c r="A11" s="424" t="s">
        <v>196</v>
      </c>
      <c r="B11" s="425">
        <v>587.30799999999999</v>
      </c>
      <c r="C11" s="92">
        <v>1</v>
      </c>
      <c r="D11" s="432">
        <v>586.29999999999995</v>
      </c>
      <c r="E11" s="426">
        <v>157</v>
      </c>
      <c r="F11" s="433">
        <v>228</v>
      </c>
      <c r="G11" s="13"/>
      <c r="H11" s="424" t="s">
        <v>78</v>
      </c>
      <c r="I11" s="425">
        <v>589.20800000000008</v>
      </c>
      <c r="J11" s="92">
        <v>1</v>
      </c>
      <c r="K11" s="265">
        <v>588.20000000000005</v>
      </c>
      <c r="L11" s="426">
        <v>141</v>
      </c>
      <c r="M11" s="17">
        <v>216</v>
      </c>
    </row>
    <row r="12" spans="1:13" ht="15" x14ac:dyDescent="0.25">
      <c r="A12" s="424" t="s">
        <v>197</v>
      </c>
      <c r="B12" s="425">
        <v>658.30799999999999</v>
      </c>
      <c r="C12" s="92">
        <v>1</v>
      </c>
      <c r="D12" s="432">
        <v>657.3</v>
      </c>
      <c r="E12" s="426">
        <v>170</v>
      </c>
      <c r="F12" s="433">
        <v>243</v>
      </c>
      <c r="G12" s="13"/>
      <c r="H12" s="424" t="s">
        <v>79</v>
      </c>
      <c r="I12" s="425">
        <v>646.20800000000008</v>
      </c>
      <c r="J12" s="92">
        <v>1</v>
      </c>
      <c r="K12" s="265">
        <v>645.20000000000005</v>
      </c>
      <c r="L12" s="426">
        <v>150</v>
      </c>
      <c r="M12" s="17">
        <v>226</v>
      </c>
    </row>
    <row r="13" spans="1:13" ht="15" x14ac:dyDescent="0.25">
      <c r="A13" s="424" t="s">
        <v>198</v>
      </c>
      <c r="B13" s="425">
        <v>729.40800000000002</v>
      </c>
      <c r="C13" s="92">
        <v>1</v>
      </c>
      <c r="D13" s="432">
        <v>728.4</v>
      </c>
      <c r="E13" s="426">
        <v>181</v>
      </c>
      <c r="F13" s="433">
        <v>256</v>
      </c>
      <c r="G13" s="13"/>
      <c r="H13" s="424" t="s">
        <v>80</v>
      </c>
      <c r="I13" s="425">
        <v>703.30799999999999</v>
      </c>
      <c r="J13" s="92">
        <v>1</v>
      </c>
      <c r="K13" s="265">
        <v>702.3</v>
      </c>
      <c r="L13" s="426">
        <v>156</v>
      </c>
      <c r="M13" s="17">
        <v>234</v>
      </c>
    </row>
    <row r="14" spans="1:13" ht="15" x14ac:dyDescent="0.25">
      <c r="A14" s="424" t="s">
        <v>199</v>
      </c>
      <c r="B14" s="425">
        <v>800.40800000000002</v>
      </c>
      <c r="C14" s="92">
        <v>1</v>
      </c>
      <c r="D14" s="432">
        <v>799.4</v>
      </c>
      <c r="E14" s="426">
        <v>194</v>
      </c>
      <c r="F14" s="433">
        <v>271</v>
      </c>
      <c r="G14" s="13"/>
      <c r="H14" s="427" t="s">
        <v>81</v>
      </c>
      <c r="I14" s="428">
        <v>760.30799999999999</v>
      </c>
      <c r="J14" s="429">
        <v>1</v>
      </c>
      <c r="K14" s="292">
        <v>759.3</v>
      </c>
      <c r="L14" s="430">
        <v>165</v>
      </c>
      <c r="M14" s="18">
        <v>248</v>
      </c>
    </row>
    <row r="15" spans="1:13" ht="15" x14ac:dyDescent="0.25">
      <c r="A15" s="424" t="s">
        <v>200</v>
      </c>
      <c r="B15" s="425">
        <v>871.50800000000004</v>
      </c>
      <c r="C15" s="92">
        <v>1</v>
      </c>
      <c r="D15" s="432">
        <v>870.5</v>
      </c>
      <c r="E15" s="426">
        <v>206</v>
      </c>
      <c r="F15" s="433">
        <v>282</v>
      </c>
      <c r="G15" s="13"/>
      <c r="H15" s="13"/>
      <c r="I15" s="13"/>
      <c r="J15" s="13"/>
      <c r="K15" s="13"/>
      <c r="L15" s="13"/>
      <c r="M15" s="13"/>
    </row>
    <row r="16" spans="1:13" ht="15" x14ac:dyDescent="0.25">
      <c r="A16" s="424" t="s">
        <v>201</v>
      </c>
      <c r="B16" s="425">
        <v>942.50800000000004</v>
      </c>
      <c r="C16" s="92">
        <v>1</v>
      </c>
      <c r="D16" s="432">
        <v>941.5</v>
      </c>
      <c r="E16" s="426">
        <v>217</v>
      </c>
      <c r="F16" s="433">
        <v>294</v>
      </c>
      <c r="G16" s="13"/>
      <c r="H16" s="13"/>
      <c r="I16" s="13"/>
      <c r="J16" s="13"/>
      <c r="K16" s="13"/>
      <c r="L16" s="13"/>
      <c r="M16" s="13"/>
    </row>
    <row r="17" spans="1:13" ht="15" x14ac:dyDescent="0.25">
      <c r="A17" s="424" t="s">
        <v>202</v>
      </c>
      <c r="B17" s="425">
        <v>1013.508</v>
      </c>
      <c r="C17" s="92">
        <v>1</v>
      </c>
      <c r="D17" s="432">
        <v>1012.5</v>
      </c>
      <c r="E17" s="426">
        <v>228</v>
      </c>
      <c r="F17" s="433">
        <v>306</v>
      </c>
      <c r="G17" s="13"/>
      <c r="H17" s="60"/>
      <c r="I17" s="31"/>
      <c r="J17" s="13"/>
      <c r="K17" s="13"/>
      <c r="L17" s="13"/>
      <c r="M17" s="13"/>
    </row>
    <row r="18" spans="1:13" ht="15" x14ac:dyDescent="0.25">
      <c r="A18" s="424" t="s">
        <v>233</v>
      </c>
      <c r="B18" s="425">
        <v>400.20400000000001</v>
      </c>
      <c r="C18" s="92">
        <v>2</v>
      </c>
      <c r="D18" s="432">
        <v>799.4</v>
      </c>
      <c r="E18" s="426">
        <v>197</v>
      </c>
      <c r="F18" s="433">
        <v>296</v>
      </c>
      <c r="G18" s="13"/>
      <c r="H18" s="19"/>
      <c r="I18" s="13"/>
      <c r="J18" s="13"/>
      <c r="K18" s="13"/>
      <c r="L18" s="13"/>
      <c r="M18" s="13"/>
    </row>
    <row r="19" spans="1:13" ht="15" x14ac:dyDescent="0.25">
      <c r="A19" s="424" t="s">
        <v>234</v>
      </c>
      <c r="B19" s="425">
        <v>435.75400000000002</v>
      </c>
      <c r="C19" s="92">
        <v>2</v>
      </c>
      <c r="D19" s="432">
        <v>870.5</v>
      </c>
      <c r="E19" s="426">
        <v>208</v>
      </c>
      <c r="F19" s="433">
        <v>309</v>
      </c>
      <c r="G19" s="13"/>
      <c r="H19" s="19"/>
      <c r="I19" s="13"/>
      <c r="J19" s="13"/>
      <c r="K19" s="13"/>
      <c r="L19" s="13"/>
      <c r="M19" s="13"/>
    </row>
    <row r="20" spans="1:13" ht="15" x14ac:dyDescent="0.25">
      <c r="A20" s="424" t="s">
        <v>235</v>
      </c>
      <c r="B20" s="425">
        <v>471.25400000000002</v>
      </c>
      <c r="C20" s="92">
        <v>2</v>
      </c>
      <c r="D20" s="432">
        <v>941.5</v>
      </c>
      <c r="E20" s="426">
        <v>220</v>
      </c>
      <c r="F20" s="433">
        <v>320</v>
      </c>
      <c r="G20" s="13"/>
      <c r="H20" s="19"/>
      <c r="I20" s="13"/>
      <c r="J20" s="13"/>
      <c r="K20" s="13"/>
      <c r="L20" s="13"/>
      <c r="M20" s="13"/>
    </row>
    <row r="21" spans="1:13" ht="15" x14ac:dyDescent="0.25">
      <c r="A21" s="424" t="s">
        <v>236</v>
      </c>
      <c r="B21" s="425">
        <v>506.75400000000002</v>
      </c>
      <c r="C21" s="92">
        <v>2</v>
      </c>
      <c r="D21" s="432">
        <v>1012.5</v>
      </c>
      <c r="E21" s="426">
        <v>232</v>
      </c>
      <c r="F21" s="433">
        <v>333</v>
      </c>
      <c r="G21" s="13"/>
      <c r="H21" s="19"/>
      <c r="I21" s="13"/>
      <c r="J21" s="13"/>
      <c r="K21" s="13"/>
      <c r="L21" s="13"/>
      <c r="M21" s="13"/>
    </row>
    <row r="22" spans="1:13" ht="15" x14ac:dyDescent="0.25">
      <c r="A22" s="424" t="s">
        <v>54</v>
      </c>
      <c r="B22" s="425">
        <v>542.30399999999997</v>
      </c>
      <c r="C22" s="92">
        <v>2</v>
      </c>
      <c r="D22" s="432">
        <v>1083.5999999999999</v>
      </c>
      <c r="E22" s="426">
        <v>243</v>
      </c>
      <c r="F22" s="433">
        <v>344</v>
      </c>
      <c r="G22" s="13"/>
      <c r="H22" s="19"/>
      <c r="I22" s="13"/>
      <c r="J22" s="13"/>
      <c r="K22" s="13"/>
      <c r="L22" s="13"/>
      <c r="M22" s="13"/>
    </row>
    <row r="23" spans="1:13" ht="15" x14ac:dyDescent="0.25">
      <c r="A23" s="424" t="s">
        <v>55</v>
      </c>
      <c r="B23" s="425">
        <v>577.80399999999997</v>
      </c>
      <c r="C23" s="92">
        <v>2</v>
      </c>
      <c r="D23" s="432">
        <v>1154.5999999999999</v>
      </c>
      <c r="E23" s="426">
        <v>255</v>
      </c>
      <c r="F23" s="433">
        <v>357</v>
      </c>
      <c r="G23" s="13"/>
      <c r="H23" s="19"/>
      <c r="I23" s="13"/>
      <c r="J23" s="13"/>
      <c r="K23" s="13"/>
      <c r="L23" s="13"/>
      <c r="M23" s="13"/>
    </row>
    <row r="24" spans="1:13" ht="15" x14ac:dyDescent="0.25">
      <c r="A24" s="424" t="s">
        <v>56</v>
      </c>
      <c r="B24" s="425">
        <v>613.30399999999997</v>
      </c>
      <c r="C24" s="92">
        <v>2</v>
      </c>
      <c r="D24" s="432">
        <v>1225.5999999999999</v>
      </c>
      <c r="E24" s="426">
        <v>265</v>
      </c>
      <c r="F24" s="433">
        <v>369</v>
      </c>
      <c r="G24" s="13"/>
      <c r="H24" s="19"/>
      <c r="I24" s="13"/>
      <c r="J24" s="13"/>
      <c r="K24" s="13"/>
      <c r="L24" s="13"/>
      <c r="M24" s="13"/>
    </row>
    <row r="25" spans="1:13" ht="15" x14ac:dyDescent="0.25">
      <c r="A25" s="424" t="s">
        <v>57</v>
      </c>
      <c r="B25" s="425">
        <v>648.85400000000004</v>
      </c>
      <c r="C25" s="92">
        <v>2</v>
      </c>
      <c r="D25" s="432">
        <v>1296.7</v>
      </c>
      <c r="E25" s="426">
        <v>276</v>
      </c>
      <c r="F25" s="433">
        <v>380</v>
      </c>
      <c r="G25" s="13"/>
      <c r="H25" s="19"/>
      <c r="I25" s="13"/>
      <c r="J25" s="13"/>
      <c r="K25" s="13"/>
      <c r="L25" s="13"/>
      <c r="M25" s="13"/>
    </row>
    <row r="26" spans="1:13" ht="15" x14ac:dyDescent="0.25">
      <c r="A26" s="424" t="s">
        <v>58</v>
      </c>
      <c r="B26" s="425">
        <v>684.35400000000004</v>
      </c>
      <c r="C26" s="92">
        <v>2</v>
      </c>
      <c r="D26" s="432">
        <v>1367.7</v>
      </c>
      <c r="E26" s="426">
        <v>287</v>
      </c>
      <c r="F26" s="433">
        <v>393</v>
      </c>
      <c r="G26" s="13"/>
      <c r="H26" s="19"/>
      <c r="I26" s="13"/>
      <c r="J26" s="13"/>
      <c r="K26" s="13"/>
      <c r="L26" s="13"/>
      <c r="M26" s="13"/>
    </row>
    <row r="27" spans="1:13" ht="15" x14ac:dyDescent="0.25">
      <c r="A27" s="424" t="s">
        <v>59</v>
      </c>
      <c r="B27" s="425">
        <v>719.904</v>
      </c>
      <c r="C27" s="92">
        <v>2</v>
      </c>
      <c r="D27" s="432">
        <v>1438.8</v>
      </c>
      <c r="E27" s="426">
        <v>297</v>
      </c>
      <c r="F27" s="433">
        <v>404</v>
      </c>
      <c r="G27" s="13"/>
      <c r="H27" s="19"/>
      <c r="I27" s="13"/>
      <c r="J27" s="13"/>
      <c r="K27" s="13"/>
      <c r="L27" s="13"/>
      <c r="M27" s="13"/>
    </row>
    <row r="28" spans="1:13" ht="15" x14ac:dyDescent="0.25">
      <c r="A28" s="424" t="s">
        <v>60</v>
      </c>
      <c r="B28" s="425">
        <v>755.404</v>
      </c>
      <c r="C28" s="92">
        <v>2</v>
      </c>
      <c r="D28" s="432">
        <v>1509.8</v>
      </c>
      <c r="E28" s="426">
        <v>308</v>
      </c>
      <c r="F28" s="433">
        <v>416</v>
      </c>
      <c r="G28" s="13"/>
      <c r="H28" s="19"/>
      <c r="I28" s="13"/>
      <c r="J28" s="13"/>
      <c r="K28" s="13"/>
      <c r="L28" s="13"/>
      <c r="M28" s="13"/>
    </row>
    <row r="29" spans="1:13" ht="15" x14ac:dyDescent="0.25">
      <c r="A29" s="424" t="s">
        <v>61</v>
      </c>
      <c r="B29" s="425">
        <v>790.904</v>
      </c>
      <c r="C29" s="92">
        <v>2</v>
      </c>
      <c r="D29" s="432">
        <v>1580.8</v>
      </c>
      <c r="E29" s="426">
        <v>317</v>
      </c>
      <c r="F29" s="433">
        <v>428</v>
      </c>
      <c r="G29" s="13"/>
      <c r="H29" s="19"/>
      <c r="I29" s="13"/>
      <c r="J29" s="13"/>
      <c r="K29" s="13"/>
      <c r="L29" s="13"/>
      <c r="M29" s="13"/>
    </row>
    <row r="30" spans="1:13" ht="15" x14ac:dyDescent="0.25">
      <c r="A30" s="424" t="s">
        <v>62</v>
      </c>
      <c r="B30" s="425">
        <v>826.45400000000006</v>
      </c>
      <c r="C30" s="92">
        <v>2</v>
      </c>
      <c r="D30" s="432">
        <v>1651.9</v>
      </c>
      <c r="E30" s="426">
        <v>327</v>
      </c>
      <c r="F30" s="433">
        <v>437</v>
      </c>
      <c r="G30" s="13"/>
      <c r="H30" s="19"/>
      <c r="I30" s="13"/>
      <c r="J30" s="13"/>
      <c r="K30" s="13"/>
      <c r="L30" s="13"/>
      <c r="M30" s="13"/>
    </row>
    <row r="31" spans="1:13" ht="15" x14ac:dyDescent="0.25">
      <c r="A31" s="424" t="s">
        <v>63</v>
      </c>
      <c r="B31" s="425">
        <v>861.95400000000006</v>
      </c>
      <c r="C31" s="92">
        <v>2</v>
      </c>
      <c r="D31" s="432">
        <v>1722.9</v>
      </c>
      <c r="E31" s="426">
        <v>337</v>
      </c>
      <c r="F31" s="433">
        <v>448</v>
      </c>
      <c r="G31" s="13"/>
      <c r="H31" s="19"/>
      <c r="I31" s="13"/>
      <c r="J31" s="13"/>
      <c r="K31" s="13"/>
      <c r="L31" s="13"/>
      <c r="M31" s="13"/>
    </row>
    <row r="32" spans="1:13" ht="15" x14ac:dyDescent="0.25">
      <c r="A32" s="424" t="s">
        <v>64</v>
      </c>
      <c r="B32" s="425">
        <v>897.45400000000006</v>
      </c>
      <c r="C32" s="92">
        <v>2</v>
      </c>
      <c r="D32" s="432">
        <v>1793.9</v>
      </c>
      <c r="E32" s="426">
        <v>348</v>
      </c>
      <c r="F32" s="433">
        <v>458</v>
      </c>
      <c r="G32" s="13"/>
      <c r="H32" s="13"/>
      <c r="I32" s="13"/>
      <c r="J32" s="13"/>
      <c r="K32" s="13"/>
      <c r="L32" s="13"/>
      <c r="M32" s="13"/>
    </row>
    <row r="33" spans="1:13" ht="15" x14ac:dyDescent="0.25">
      <c r="A33" s="424" t="s">
        <v>65</v>
      </c>
      <c r="B33" s="425">
        <v>933.00400000000002</v>
      </c>
      <c r="C33" s="92">
        <v>2</v>
      </c>
      <c r="D33" s="432">
        <v>1865</v>
      </c>
      <c r="E33" s="426">
        <v>358</v>
      </c>
      <c r="F33" s="433">
        <v>470</v>
      </c>
      <c r="G33" s="13"/>
      <c r="H33" s="13"/>
      <c r="I33" s="13"/>
      <c r="J33" s="13"/>
      <c r="K33" s="13"/>
      <c r="L33" s="13"/>
      <c r="M33" s="13"/>
    </row>
    <row r="34" spans="1:13" ht="15" x14ac:dyDescent="0.25">
      <c r="A34" s="424" t="s">
        <v>58</v>
      </c>
      <c r="B34" s="425">
        <v>456.23600000000005</v>
      </c>
      <c r="C34" s="92">
        <v>3</v>
      </c>
      <c r="D34" s="432">
        <v>1367.7</v>
      </c>
      <c r="E34" s="426">
        <v>338</v>
      </c>
      <c r="F34" s="433">
        <v>482</v>
      </c>
      <c r="G34" s="13"/>
      <c r="H34" s="13"/>
      <c r="I34" s="13"/>
      <c r="J34" s="13"/>
      <c r="K34" s="13"/>
      <c r="L34" s="13"/>
      <c r="M34" s="13"/>
    </row>
    <row r="35" spans="1:13" ht="15" x14ac:dyDescent="0.25">
      <c r="A35" s="424" t="s">
        <v>59</v>
      </c>
      <c r="B35" s="425">
        <v>479.93599999999998</v>
      </c>
      <c r="C35" s="92">
        <v>3</v>
      </c>
      <c r="D35" s="432">
        <v>1438.8</v>
      </c>
      <c r="E35" s="426">
        <v>348</v>
      </c>
      <c r="F35" s="433">
        <v>491</v>
      </c>
      <c r="G35" s="13"/>
      <c r="H35" s="13"/>
      <c r="I35" s="13"/>
      <c r="J35" s="13"/>
      <c r="K35" s="13"/>
      <c r="L35" s="13"/>
      <c r="M35" s="13"/>
    </row>
    <row r="36" spans="1:13" ht="15" x14ac:dyDescent="0.25">
      <c r="A36" s="424" t="s">
        <v>60</v>
      </c>
      <c r="B36" s="425">
        <v>503.60266666666666</v>
      </c>
      <c r="C36" s="92">
        <v>3</v>
      </c>
      <c r="D36" s="432">
        <v>1509.8</v>
      </c>
      <c r="E36" s="426">
        <v>361</v>
      </c>
      <c r="F36" s="433">
        <v>501</v>
      </c>
      <c r="G36" s="13"/>
      <c r="H36" s="13"/>
      <c r="I36" s="13"/>
      <c r="J36" s="13"/>
      <c r="K36" s="13"/>
      <c r="L36" s="13"/>
      <c r="M36" s="13"/>
    </row>
    <row r="37" spans="1:13" ht="15" x14ac:dyDescent="0.25">
      <c r="A37" s="424" t="s">
        <v>61</v>
      </c>
      <c r="B37" s="425">
        <v>527.26933333333329</v>
      </c>
      <c r="C37" s="92">
        <v>3</v>
      </c>
      <c r="D37" s="432">
        <v>1580.8</v>
      </c>
      <c r="E37" s="426">
        <v>373</v>
      </c>
      <c r="F37" s="433">
        <v>518</v>
      </c>
      <c r="G37" s="13"/>
      <c r="H37" s="13"/>
      <c r="I37" s="13"/>
      <c r="J37" s="13"/>
      <c r="K37" s="13"/>
      <c r="L37" s="13"/>
      <c r="M37" s="13"/>
    </row>
    <row r="38" spans="1:13" ht="15" x14ac:dyDescent="0.25">
      <c r="A38" s="424" t="s">
        <v>62</v>
      </c>
      <c r="B38" s="425">
        <v>550.96933333333334</v>
      </c>
      <c r="C38" s="92">
        <v>3</v>
      </c>
      <c r="D38" s="432">
        <v>1651.9</v>
      </c>
      <c r="E38" s="426">
        <v>386</v>
      </c>
      <c r="F38" s="433">
        <v>532</v>
      </c>
      <c r="G38" s="13"/>
      <c r="H38" s="13"/>
      <c r="I38" s="13"/>
      <c r="J38" s="13"/>
      <c r="K38" s="13"/>
      <c r="L38" s="13"/>
      <c r="M38" s="13"/>
    </row>
    <row r="39" spans="1:13" ht="15" x14ac:dyDescent="0.25">
      <c r="A39" s="424" t="s">
        <v>63</v>
      </c>
      <c r="B39" s="425">
        <v>574.63600000000008</v>
      </c>
      <c r="C39" s="92">
        <v>3</v>
      </c>
      <c r="D39" s="432">
        <v>1722.9</v>
      </c>
      <c r="E39" s="426">
        <v>399</v>
      </c>
      <c r="F39" s="433">
        <v>545</v>
      </c>
      <c r="G39" s="13"/>
      <c r="H39" s="13"/>
      <c r="I39" s="13"/>
      <c r="J39" s="13"/>
      <c r="K39" s="13"/>
      <c r="L39" s="13"/>
      <c r="M39" s="13"/>
    </row>
    <row r="40" spans="1:13" ht="15" x14ac:dyDescent="0.25">
      <c r="A40" s="424" t="s">
        <v>64</v>
      </c>
      <c r="B40" s="425">
        <v>598.30266666666671</v>
      </c>
      <c r="C40" s="92">
        <v>3</v>
      </c>
      <c r="D40" s="432">
        <v>1793.9</v>
      </c>
      <c r="E40" s="426">
        <v>412</v>
      </c>
      <c r="F40" s="433">
        <v>561</v>
      </c>
      <c r="G40" s="13"/>
      <c r="H40" s="13"/>
      <c r="I40" s="13"/>
      <c r="J40" s="13"/>
      <c r="K40" s="13"/>
      <c r="L40" s="13"/>
      <c r="M40" s="13"/>
    </row>
    <row r="41" spans="1:13" ht="15" x14ac:dyDescent="0.25">
      <c r="A41" s="424" t="s">
        <v>65</v>
      </c>
      <c r="B41" s="425">
        <v>622.00266666666664</v>
      </c>
      <c r="C41" s="92">
        <v>3</v>
      </c>
      <c r="D41" s="432">
        <v>1865</v>
      </c>
      <c r="E41" s="426">
        <v>425</v>
      </c>
      <c r="F41" s="433">
        <v>576</v>
      </c>
      <c r="G41" s="13"/>
      <c r="H41" s="13"/>
      <c r="I41" s="13"/>
      <c r="J41" s="13"/>
      <c r="K41" s="13"/>
      <c r="L41" s="13"/>
      <c r="M41" s="13"/>
    </row>
    <row r="42" spans="1:13" ht="15" x14ac:dyDescent="0.25">
      <c r="A42" s="424" t="s">
        <v>66</v>
      </c>
      <c r="B42" s="425">
        <v>645.66933333333338</v>
      </c>
      <c r="C42" s="92">
        <v>3</v>
      </c>
      <c r="D42" s="432">
        <v>1936</v>
      </c>
      <c r="E42" s="426">
        <v>438</v>
      </c>
      <c r="F42" s="433">
        <v>592</v>
      </c>
      <c r="G42" s="13"/>
      <c r="H42" s="13"/>
      <c r="I42" s="13"/>
      <c r="J42" s="13"/>
      <c r="K42" s="13"/>
      <c r="L42" s="13"/>
      <c r="M42" s="13"/>
    </row>
    <row r="43" spans="1:13" ht="15" x14ac:dyDescent="0.25">
      <c r="A43" s="424" t="s">
        <v>67</v>
      </c>
      <c r="B43" s="425">
        <v>669.33600000000001</v>
      </c>
      <c r="C43" s="92">
        <v>3</v>
      </c>
      <c r="D43" s="432">
        <v>2007</v>
      </c>
      <c r="E43" s="426">
        <v>452</v>
      </c>
      <c r="F43" s="433">
        <v>606</v>
      </c>
      <c r="G43" s="13"/>
      <c r="H43" s="13"/>
      <c r="I43" s="13"/>
      <c r="J43" s="13"/>
      <c r="K43" s="13"/>
      <c r="L43" s="13"/>
      <c r="M43" s="13"/>
    </row>
    <row r="44" spans="1:13" ht="15" x14ac:dyDescent="0.25">
      <c r="A44" s="424" t="s">
        <v>68</v>
      </c>
      <c r="B44" s="425">
        <v>693.03599999999994</v>
      </c>
      <c r="C44" s="92">
        <v>3</v>
      </c>
      <c r="D44" s="432">
        <v>2078.1</v>
      </c>
      <c r="E44" s="426">
        <v>465</v>
      </c>
      <c r="F44" s="433">
        <v>621</v>
      </c>
      <c r="G44" s="13"/>
      <c r="H44" s="13"/>
      <c r="I44" s="13"/>
      <c r="J44" s="13"/>
      <c r="K44" s="13"/>
      <c r="L44" s="13"/>
      <c r="M44" s="13"/>
    </row>
    <row r="45" spans="1:13" ht="15" x14ac:dyDescent="0.25">
      <c r="A45" s="424" t="s">
        <v>69</v>
      </c>
      <c r="B45" s="425">
        <v>716.70266666666657</v>
      </c>
      <c r="C45" s="92">
        <v>3</v>
      </c>
      <c r="D45" s="432">
        <v>2149.1</v>
      </c>
      <c r="E45" s="426">
        <v>479</v>
      </c>
      <c r="F45" s="433">
        <v>634</v>
      </c>
      <c r="G45" s="13"/>
      <c r="H45" s="13"/>
      <c r="I45" s="13"/>
      <c r="J45" s="13"/>
      <c r="K45" s="13"/>
      <c r="L45" s="13"/>
      <c r="M45" s="13"/>
    </row>
    <row r="46" spans="1:13" ht="15" x14ac:dyDescent="0.25">
      <c r="A46" s="424" t="s">
        <v>70</v>
      </c>
      <c r="B46" s="425">
        <v>740.40266666666651</v>
      </c>
      <c r="C46" s="92">
        <v>3</v>
      </c>
      <c r="D46" s="432">
        <v>2220.1999999999998</v>
      </c>
      <c r="E46" s="426">
        <v>490</v>
      </c>
      <c r="F46" s="433">
        <v>649</v>
      </c>
      <c r="G46" s="13"/>
      <c r="H46" s="13"/>
      <c r="I46" s="13"/>
      <c r="J46" s="13"/>
      <c r="K46" s="13"/>
      <c r="L46" s="13"/>
      <c r="M46" s="13"/>
    </row>
    <row r="47" spans="1:13" ht="15" x14ac:dyDescent="0.25">
      <c r="A47" s="424" t="s">
        <v>71</v>
      </c>
      <c r="B47" s="425">
        <v>764.06933333333325</v>
      </c>
      <c r="C47" s="92">
        <v>3</v>
      </c>
      <c r="D47" s="432">
        <v>2291.1999999999998</v>
      </c>
      <c r="E47" s="426">
        <v>502</v>
      </c>
      <c r="F47" s="433">
        <v>666</v>
      </c>
      <c r="G47" s="13"/>
      <c r="H47" s="13"/>
      <c r="I47" s="13"/>
      <c r="J47" s="13"/>
      <c r="K47" s="13"/>
      <c r="L47" s="13"/>
      <c r="M47" s="13"/>
    </row>
    <row r="48" spans="1:13" ht="15" x14ac:dyDescent="0.25">
      <c r="A48" s="427" t="s">
        <v>72</v>
      </c>
      <c r="B48" s="428">
        <v>787.73599999999988</v>
      </c>
      <c r="C48" s="429">
        <v>3</v>
      </c>
      <c r="D48" s="429">
        <v>2362.1999999999998</v>
      </c>
      <c r="E48" s="430">
        <v>516</v>
      </c>
      <c r="F48" s="434">
        <v>674</v>
      </c>
      <c r="G48" s="13"/>
      <c r="H48" s="13"/>
      <c r="I48" s="13"/>
      <c r="J48" s="13"/>
      <c r="K48" s="13"/>
      <c r="L48" s="13"/>
      <c r="M48" s="13"/>
    </row>
    <row r="49" spans="1:13" ht="15" x14ac:dyDescent="0.25">
      <c r="A49" s="24"/>
      <c r="B49" s="373"/>
      <c r="C49" s="373"/>
      <c r="D49" s="435"/>
      <c r="E49" s="435"/>
      <c r="F49" s="435" t="s">
        <v>204</v>
      </c>
      <c r="G49" s="13"/>
      <c r="H49" s="13"/>
      <c r="I49" s="13"/>
      <c r="J49" s="13"/>
      <c r="K49" s="13"/>
      <c r="L49" s="13"/>
      <c r="M49" s="13"/>
    </row>
  </sheetData>
  <phoneticPr fontId="25" type="noConversion"/>
  <pageMargins left="0.7" right="0.7" top="0.78740157499999996" bottom="0.78740157499999996" header="0.3" footer="0.3"/>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5"/>
  <sheetViews>
    <sheetView zoomScale="90" zoomScaleNormal="90" zoomScalePageLayoutView="90" workbookViewId="0"/>
  </sheetViews>
  <sheetFormatPr baseColWidth="10" defaultRowHeight="15" x14ac:dyDescent="0.25"/>
  <cols>
    <col min="1" max="1" width="31.42578125" customWidth="1"/>
    <col min="2" max="2" width="11.42578125" style="4" customWidth="1"/>
    <col min="3" max="3" width="4.28515625" style="4" customWidth="1"/>
    <col min="4" max="4" width="11.42578125" style="4" customWidth="1"/>
    <col min="5" max="6" width="12.85546875" style="4" customWidth="1"/>
    <col min="7" max="7" width="10.42578125" customWidth="1"/>
    <col min="8" max="8" width="33.140625" bestFit="1" customWidth="1"/>
    <col min="9" max="9" width="11.42578125" customWidth="1"/>
    <col min="10" max="10" width="4.28515625" customWidth="1"/>
    <col min="12" max="13" width="12.85546875" customWidth="1"/>
    <col min="15" max="15" width="29.42578125" customWidth="1"/>
  </cols>
  <sheetData>
    <row r="1" spans="1:14" ht="21" x14ac:dyDescent="0.35">
      <c r="A1" s="20" t="s">
        <v>157</v>
      </c>
    </row>
    <row r="2" spans="1:14" ht="15.75" x14ac:dyDescent="0.25">
      <c r="A2" s="21" t="s">
        <v>50</v>
      </c>
    </row>
    <row r="3" spans="1:14" ht="15.75" x14ac:dyDescent="0.25">
      <c r="A3" s="77" t="s">
        <v>278</v>
      </c>
    </row>
    <row r="4" spans="1:14" ht="15.75" x14ac:dyDescent="0.25">
      <c r="A4" s="21"/>
    </row>
    <row r="5" spans="1:14" ht="18.75" x14ac:dyDescent="0.3">
      <c r="A5" s="3" t="s">
        <v>107</v>
      </c>
      <c r="H5" s="3" t="s">
        <v>106</v>
      </c>
      <c r="I5" s="4"/>
      <c r="J5" s="4"/>
      <c r="K5" s="4"/>
      <c r="L5" s="4"/>
      <c r="M5" s="4"/>
    </row>
    <row r="6" spans="1:14" s="6" customFormat="1" ht="18" x14ac:dyDescent="0.35">
      <c r="A6" s="420" t="s">
        <v>203</v>
      </c>
      <c r="B6" s="421" t="s">
        <v>190</v>
      </c>
      <c r="C6" s="422" t="s">
        <v>189</v>
      </c>
      <c r="D6" s="422" t="s">
        <v>101</v>
      </c>
      <c r="E6" s="423" t="s">
        <v>102</v>
      </c>
      <c r="F6" s="431" t="s">
        <v>108</v>
      </c>
      <c r="G6" s="291"/>
      <c r="H6" s="420" t="s">
        <v>203</v>
      </c>
      <c r="I6" s="421" t="s">
        <v>190</v>
      </c>
      <c r="J6" s="422" t="s">
        <v>189</v>
      </c>
      <c r="K6" s="422" t="s">
        <v>101</v>
      </c>
      <c r="L6" s="423" t="s">
        <v>102</v>
      </c>
      <c r="M6" s="35" t="s">
        <v>108</v>
      </c>
      <c r="N6"/>
    </row>
    <row r="7" spans="1:14" x14ac:dyDescent="0.25">
      <c r="A7" s="453" t="s">
        <v>82</v>
      </c>
      <c r="B7" s="454">
        <v>268.654</v>
      </c>
      <c r="C7" s="47">
        <v>2</v>
      </c>
      <c r="D7" s="265">
        <v>536.29999999999995</v>
      </c>
      <c r="E7" s="455">
        <v>170</v>
      </c>
      <c r="F7" s="456">
        <v>278</v>
      </c>
      <c r="G7" s="2"/>
      <c r="H7" s="457" t="s">
        <v>119</v>
      </c>
      <c r="I7" s="454">
        <v>266.154</v>
      </c>
      <c r="J7" s="458">
        <v>2</v>
      </c>
      <c r="K7" s="459">
        <v>531.29999999999995</v>
      </c>
      <c r="L7" s="460">
        <v>151</v>
      </c>
      <c r="M7" s="38">
        <v>260</v>
      </c>
    </row>
    <row r="8" spans="1:14" x14ac:dyDescent="0.25">
      <c r="A8" s="453" t="s">
        <v>265</v>
      </c>
      <c r="B8" s="454">
        <v>272.654</v>
      </c>
      <c r="C8" s="47">
        <v>2</v>
      </c>
      <c r="D8" s="265">
        <v>544.29999999999995</v>
      </c>
      <c r="E8" s="455">
        <v>171</v>
      </c>
      <c r="F8" s="456">
        <v>280</v>
      </c>
      <c r="G8" s="2"/>
      <c r="H8" s="453" t="s">
        <v>219</v>
      </c>
      <c r="I8" s="454">
        <v>336.70400000000001</v>
      </c>
      <c r="J8" s="47">
        <v>2</v>
      </c>
      <c r="K8" s="265">
        <v>672.4</v>
      </c>
      <c r="L8" s="455">
        <v>182</v>
      </c>
      <c r="M8" s="36">
        <v>281</v>
      </c>
    </row>
    <row r="9" spans="1:14" x14ac:dyDescent="0.25">
      <c r="A9" s="453" t="s">
        <v>266</v>
      </c>
      <c r="B9" s="454">
        <v>324.654</v>
      </c>
      <c r="C9" s="47">
        <v>2</v>
      </c>
      <c r="D9" s="265">
        <v>648.29999999999995</v>
      </c>
      <c r="E9" s="455">
        <v>183</v>
      </c>
      <c r="F9" s="456">
        <v>288</v>
      </c>
      <c r="G9" s="2" t="s">
        <v>204</v>
      </c>
      <c r="H9" s="453" t="s">
        <v>220</v>
      </c>
      <c r="I9" s="454">
        <v>351.70400000000001</v>
      </c>
      <c r="J9" s="47">
        <v>2</v>
      </c>
      <c r="K9" s="265">
        <v>702.4</v>
      </c>
      <c r="L9" s="455">
        <v>182</v>
      </c>
      <c r="M9" s="36">
        <v>283</v>
      </c>
      <c r="N9" t="s">
        <v>204</v>
      </c>
    </row>
    <row r="10" spans="1:14" x14ac:dyDescent="0.25">
      <c r="A10" s="453" t="s">
        <v>267</v>
      </c>
      <c r="B10" s="454">
        <v>329.154</v>
      </c>
      <c r="C10" s="47">
        <v>2</v>
      </c>
      <c r="D10" s="265">
        <v>657.3</v>
      </c>
      <c r="E10" s="455">
        <v>183</v>
      </c>
      <c r="F10" s="456">
        <v>289</v>
      </c>
      <c r="G10" s="2"/>
      <c r="H10" s="453" t="s">
        <v>221</v>
      </c>
      <c r="I10" s="454">
        <v>409.20400000000001</v>
      </c>
      <c r="J10" s="47">
        <v>2</v>
      </c>
      <c r="K10" s="265">
        <v>817.4</v>
      </c>
      <c r="L10" s="455">
        <v>196</v>
      </c>
      <c r="M10" s="36">
        <v>299</v>
      </c>
      <c r="N10" t="s">
        <v>204</v>
      </c>
    </row>
    <row r="11" spans="1:14" x14ac:dyDescent="0.25">
      <c r="A11" s="453" t="s">
        <v>268</v>
      </c>
      <c r="B11" s="454">
        <v>344.70400000000001</v>
      </c>
      <c r="C11" s="47">
        <v>2</v>
      </c>
      <c r="D11" s="265">
        <v>688.4</v>
      </c>
      <c r="E11" s="455">
        <v>182</v>
      </c>
      <c r="F11" s="456">
        <v>289</v>
      </c>
      <c r="G11" s="2"/>
      <c r="H11" s="453" t="s">
        <v>222</v>
      </c>
      <c r="I11" s="454">
        <v>410.70400000000001</v>
      </c>
      <c r="J11" s="47">
        <v>2</v>
      </c>
      <c r="K11" s="265">
        <v>820.4</v>
      </c>
      <c r="L11" s="455">
        <v>217</v>
      </c>
      <c r="M11" s="36">
        <v>317</v>
      </c>
      <c r="N11" t="s">
        <v>204</v>
      </c>
    </row>
    <row r="12" spans="1:14" x14ac:dyDescent="0.25">
      <c r="A12" s="453" t="s">
        <v>269</v>
      </c>
      <c r="B12" s="454">
        <v>376.20400000000001</v>
      </c>
      <c r="C12" s="47">
        <v>2</v>
      </c>
      <c r="D12" s="265">
        <v>751.4</v>
      </c>
      <c r="E12" s="455">
        <v>197</v>
      </c>
      <c r="F12" s="456">
        <v>303</v>
      </c>
      <c r="G12" s="2"/>
      <c r="H12" s="453" t="s">
        <v>223</v>
      </c>
      <c r="I12" s="454">
        <v>535.75400000000002</v>
      </c>
      <c r="J12" s="47">
        <v>2</v>
      </c>
      <c r="K12" s="265">
        <v>1070.5</v>
      </c>
      <c r="L12" s="455">
        <v>249</v>
      </c>
      <c r="M12" s="36">
        <v>351</v>
      </c>
      <c r="N12" t="s">
        <v>204</v>
      </c>
    </row>
    <row r="13" spans="1:14" x14ac:dyDescent="0.25">
      <c r="A13" s="453" t="s">
        <v>270</v>
      </c>
      <c r="B13" s="454">
        <v>379.20400000000001</v>
      </c>
      <c r="C13" s="47">
        <v>2</v>
      </c>
      <c r="D13" s="265">
        <v>757.4</v>
      </c>
      <c r="E13" s="455">
        <v>200</v>
      </c>
      <c r="F13" s="456">
        <v>301</v>
      </c>
      <c r="G13" s="2"/>
      <c r="H13" s="453" t="s">
        <v>224</v>
      </c>
      <c r="I13" s="454">
        <v>548.75400000000002</v>
      </c>
      <c r="J13" s="47">
        <v>2</v>
      </c>
      <c r="K13" s="265">
        <v>1096.5</v>
      </c>
      <c r="L13" s="455">
        <v>247</v>
      </c>
      <c r="M13" s="36">
        <v>351</v>
      </c>
      <c r="N13" t="s">
        <v>204</v>
      </c>
    </row>
    <row r="14" spans="1:14" x14ac:dyDescent="0.25">
      <c r="A14" s="453" t="s">
        <v>205</v>
      </c>
      <c r="B14" s="454">
        <v>394.75400000000002</v>
      </c>
      <c r="C14" s="47">
        <v>2</v>
      </c>
      <c r="D14" s="265">
        <v>788.5</v>
      </c>
      <c r="E14" s="455">
        <v>202</v>
      </c>
      <c r="F14" s="456">
        <v>302</v>
      </c>
      <c r="G14" s="2"/>
      <c r="H14" s="453" t="s">
        <v>225</v>
      </c>
      <c r="I14" s="454">
        <v>637.35400000000004</v>
      </c>
      <c r="J14" s="47">
        <v>2</v>
      </c>
      <c r="K14" s="265">
        <v>1273.7</v>
      </c>
      <c r="L14" s="455">
        <v>282</v>
      </c>
      <c r="M14" s="36">
        <v>387</v>
      </c>
      <c r="N14" t="s">
        <v>204</v>
      </c>
    </row>
    <row r="15" spans="1:14" x14ac:dyDescent="0.25">
      <c r="A15" s="453" t="s">
        <v>206</v>
      </c>
      <c r="B15" s="454">
        <v>409.20400000000001</v>
      </c>
      <c r="C15" s="47">
        <v>2</v>
      </c>
      <c r="D15" s="265">
        <v>817.4</v>
      </c>
      <c r="E15" s="455">
        <v>204</v>
      </c>
      <c r="F15" s="456">
        <v>306</v>
      </c>
      <c r="G15" s="2"/>
      <c r="H15" s="453" t="s">
        <v>226</v>
      </c>
      <c r="I15" s="454">
        <v>639.85400000000004</v>
      </c>
      <c r="J15" s="47">
        <v>2</v>
      </c>
      <c r="K15" s="265">
        <v>1278.7</v>
      </c>
      <c r="L15" s="455">
        <v>284</v>
      </c>
      <c r="M15" s="36">
        <v>390</v>
      </c>
      <c r="N15" t="s">
        <v>204</v>
      </c>
    </row>
    <row r="16" spans="1:14" x14ac:dyDescent="0.25">
      <c r="A16" s="453" t="s">
        <v>271</v>
      </c>
      <c r="B16" s="454">
        <v>443.20400000000001</v>
      </c>
      <c r="C16" s="47">
        <v>2</v>
      </c>
      <c r="D16" s="265">
        <v>885.4</v>
      </c>
      <c r="E16" s="455">
        <v>207</v>
      </c>
      <c r="F16" s="456">
        <v>313</v>
      </c>
      <c r="G16" s="2"/>
      <c r="H16" s="453" t="s">
        <v>227</v>
      </c>
      <c r="I16" s="454">
        <v>711.35400000000004</v>
      </c>
      <c r="J16" s="47">
        <v>2</v>
      </c>
      <c r="K16" s="265">
        <v>1421.7</v>
      </c>
      <c r="L16" s="455">
        <v>294</v>
      </c>
      <c r="M16" s="36">
        <v>401</v>
      </c>
      <c r="N16" t="s">
        <v>204</v>
      </c>
    </row>
    <row r="17" spans="1:17" x14ac:dyDescent="0.25">
      <c r="A17" s="453" t="s">
        <v>272</v>
      </c>
      <c r="B17" s="454">
        <v>449.25400000000002</v>
      </c>
      <c r="C17" s="47">
        <v>2</v>
      </c>
      <c r="D17" s="265">
        <v>897.5</v>
      </c>
      <c r="E17" s="455">
        <v>227</v>
      </c>
      <c r="F17" s="456">
        <v>330</v>
      </c>
      <c r="G17" s="2"/>
      <c r="H17" s="453" t="s">
        <v>228</v>
      </c>
      <c r="I17" s="454">
        <v>442.90266666666668</v>
      </c>
      <c r="J17" s="47">
        <v>3</v>
      </c>
      <c r="K17" s="265">
        <v>1327.7</v>
      </c>
      <c r="L17" s="455">
        <v>302</v>
      </c>
      <c r="M17" s="36">
        <v>443</v>
      </c>
      <c r="N17" t="s">
        <v>204</v>
      </c>
    </row>
    <row r="18" spans="1:17" x14ac:dyDescent="0.25">
      <c r="A18" s="453" t="s">
        <v>207</v>
      </c>
      <c r="B18" s="454">
        <v>461.25400000000002</v>
      </c>
      <c r="C18" s="47">
        <v>2</v>
      </c>
      <c r="D18" s="265">
        <v>921.5</v>
      </c>
      <c r="E18" s="455">
        <v>214</v>
      </c>
      <c r="F18" s="456">
        <v>319</v>
      </c>
      <c r="G18" s="2"/>
      <c r="H18" s="453" t="s">
        <v>229</v>
      </c>
      <c r="I18" s="454">
        <v>696.63599999999997</v>
      </c>
      <c r="J18" s="47">
        <v>3</v>
      </c>
      <c r="K18" s="265">
        <v>2088.9</v>
      </c>
      <c r="L18" s="455">
        <v>439</v>
      </c>
      <c r="M18" s="36">
        <v>583</v>
      </c>
      <c r="N18" t="s">
        <v>204</v>
      </c>
    </row>
    <row r="19" spans="1:17" x14ac:dyDescent="0.25">
      <c r="A19" s="453" t="s">
        <v>208</v>
      </c>
      <c r="B19" s="454">
        <v>463.75400000000002</v>
      </c>
      <c r="C19" s="47">
        <v>2</v>
      </c>
      <c r="D19" s="265">
        <v>926.5</v>
      </c>
      <c r="E19" s="455">
        <v>229</v>
      </c>
      <c r="F19" s="456">
        <v>335</v>
      </c>
      <c r="G19" s="2"/>
      <c r="H19" s="453" t="s">
        <v>230</v>
      </c>
      <c r="I19" s="454">
        <v>458.47700000000003</v>
      </c>
      <c r="J19" s="47">
        <v>4</v>
      </c>
      <c r="K19" s="265">
        <v>1832.9</v>
      </c>
      <c r="L19" s="455">
        <v>427</v>
      </c>
      <c r="M19" s="36">
        <v>614</v>
      </c>
      <c r="N19" t="s">
        <v>204</v>
      </c>
    </row>
    <row r="20" spans="1:17" x14ac:dyDescent="0.25">
      <c r="A20" s="453" t="s">
        <v>209</v>
      </c>
      <c r="B20" s="454">
        <v>501.30400000000003</v>
      </c>
      <c r="C20" s="47">
        <v>2</v>
      </c>
      <c r="D20" s="265">
        <v>1001.6</v>
      </c>
      <c r="E20" s="455">
        <v>237</v>
      </c>
      <c r="F20" s="456">
        <v>338</v>
      </c>
      <c r="G20" s="2"/>
      <c r="H20" s="453" t="s">
        <v>231</v>
      </c>
      <c r="I20" s="454">
        <v>591.80199999999991</v>
      </c>
      <c r="J20" s="47">
        <v>4</v>
      </c>
      <c r="K20" s="265">
        <v>2366.1999999999998</v>
      </c>
      <c r="L20" s="455">
        <v>486</v>
      </c>
      <c r="M20" s="36">
        <v>715</v>
      </c>
    </row>
    <row r="21" spans="1:17" x14ac:dyDescent="0.25">
      <c r="A21" s="453" t="s">
        <v>210</v>
      </c>
      <c r="B21" s="454">
        <v>507.30400000000003</v>
      </c>
      <c r="C21" s="47">
        <v>2</v>
      </c>
      <c r="D21" s="265">
        <v>1013.6</v>
      </c>
      <c r="E21" s="455">
        <v>243</v>
      </c>
      <c r="F21" s="456">
        <v>347</v>
      </c>
      <c r="G21" s="2"/>
      <c r="H21" s="461" t="s">
        <v>232</v>
      </c>
      <c r="I21" s="462">
        <v>742.40199999999993</v>
      </c>
      <c r="J21" s="463">
        <v>4</v>
      </c>
      <c r="K21" s="292">
        <v>2968.6</v>
      </c>
      <c r="L21" s="464">
        <v>616</v>
      </c>
      <c r="M21" s="37">
        <v>801</v>
      </c>
    </row>
    <row r="22" spans="1:17" x14ac:dyDescent="0.25">
      <c r="A22" s="453" t="s">
        <v>273</v>
      </c>
      <c r="B22" s="454">
        <v>581.80399999999997</v>
      </c>
      <c r="C22" s="47">
        <v>2</v>
      </c>
      <c r="D22" s="265">
        <v>1162.5999999999999</v>
      </c>
      <c r="E22" s="455">
        <v>260</v>
      </c>
      <c r="F22" s="456">
        <v>364</v>
      </c>
      <c r="G22" s="2"/>
      <c r="H22" s="2"/>
      <c r="I22" s="33"/>
      <c r="J22" s="33"/>
      <c r="K22" s="33"/>
      <c r="L22" s="33"/>
      <c r="M22" s="39"/>
      <c r="N22" s="40"/>
    </row>
    <row r="23" spans="1:17" x14ac:dyDescent="0.25">
      <c r="A23" s="453" t="s">
        <v>211</v>
      </c>
      <c r="B23" s="454">
        <v>652.85400000000004</v>
      </c>
      <c r="C23" s="47">
        <v>2</v>
      </c>
      <c r="D23" s="265">
        <v>1304.7</v>
      </c>
      <c r="E23" s="455">
        <v>284</v>
      </c>
      <c r="F23" s="456">
        <v>391</v>
      </c>
      <c r="G23" s="2"/>
      <c r="H23" s="2"/>
      <c r="I23" s="33"/>
      <c r="J23" s="33"/>
      <c r="K23" s="33"/>
      <c r="L23" s="33"/>
      <c r="M23" s="39"/>
      <c r="N23" s="40"/>
    </row>
    <row r="24" spans="1:17" ht="18.75" x14ac:dyDescent="0.3">
      <c r="A24" s="453" t="s">
        <v>212</v>
      </c>
      <c r="B24" s="454">
        <v>699.85400000000004</v>
      </c>
      <c r="C24" s="47">
        <v>2</v>
      </c>
      <c r="D24" s="265">
        <v>1398.7</v>
      </c>
      <c r="E24" s="455">
        <v>298</v>
      </c>
      <c r="F24" s="456">
        <v>404</v>
      </c>
      <c r="G24" s="2"/>
      <c r="H24" s="436" t="s">
        <v>105</v>
      </c>
      <c r="I24" s="33"/>
      <c r="J24" s="33"/>
      <c r="K24" s="33"/>
      <c r="L24" s="33"/>
      <c r="M24" s="4"/>
    </row>
    <row r="25" spans="1:17" ht="18" x14ac:dyDescent="0.35">
      <c r="A25" s="453" t="s">
        <v>274</v>
      </c>
      <c r="B25" s="454">
        <v>709.85400000000004</v>
      </c>
      <c r="C25" s="47">
        <v>2</v>
      </c>
      <c r="D25" s="265">
        <v>1418.7</v>
      </c>
      <c r="E25" s="455">
        <v>297</v>
      </c>
      <c r="F25" s="456">
        <v>403</v>
      </c>
      <c r="G25" s="2"/>
      <c r="H25" s="420" t="s">
        <v>203</v>
      </c>
      <c r="I25" s="421" t="s">
        <v>190</v>
      </c>
      <c r="J25" s="422" t="s">
        <v>189</v>
      </c>
      <c r="K25" s="422" t="s">
        <v>101</v>
      </c>
      <c r="L25" s="423" t="s">
        <v>102</v>
      </c>
      <c r="M25" s="35" t="s">
        <v>108</v>
      </c>
      <c r="N25" s="6"/>
      <c r="O25" s="6"/>
    </row>
    <row r="26" spans="1:17" x14ac:dyDescent="0.25">
      <c r="A26" s="453" t="s">
        <v>109</v>
      </c>
      <c r="B26" s="454">
        <v>721.80399999999997</v>
      </c>
      <c r="C26" s="47">
        <v>2</v>
      </c>
      <c r="D26" s="265">
        <v>1442.6</v>
      </c>
      <c r="E26" s="455">
        <v>294</v>
      </c>
      <c r="F26" s="456">
        <v>404</v>
      </c>
      <c r="G26" s="2"/>
      <c r="H26" s="457" t="s">
        <v>120</v>
      </c>
      <c r="I26" s="454">
        <v>379.30400000000003</v>
      </c>
      <c r="J26" s="458">
        <v>2</v>
      </c>
      <c r="K26" s="459">
        <v>757.6</v>
      </c>
      <c r="L26" s="460">
        <v>192</v>
      </c>
      <c r="M26" s="38">
        <v>297</v>
      </c>
    </row>
    <row r="27" spans="1:17" x14ac:dyDescent="0.25">
      <c r="A27" s="453" t="s">
        <v>213</v>
      </c>
      <c r="B27" s="454">
        <v>728.95400000000006</v>
      </c>
      <c r="C27" s="47">
        <v>2</v>
      </c>
      <c r="D27" s="265">
        <v>1456.9</v>
      </c>
      <c r="E27" s="455">
        <v>302</v>
      </c>
      <c r="F27" s="456">
        <v>411</v>
      </c>
      <c r="G27" s="2"/>
      <c r="H27" s="453" t="s">
        <v>121</v>
      </c>
      <c r="I27" s="454">
        <v>411.30400000000003</v>
      </c>
      <c r="J27" s="47">
        <v>2</v>
      </c>
      <c r="K27" s="265">
        <v>821.6</v>
      </c>
      <c r="L27" s="455">
        <v>211</v>
      </c>
      <c r="M27" s="36">
        <v>315</v>
      </c>
    </row>
    <row r="28" spans="1:17" x14ac:dyDescent="0.25">
      <c r="A28" s="453" t="s">
        <v>214</v>
      </c>
      <c r="B28" s="454">
        <v>739.904</v>
      </c>
      <c r="C28" s="47">
        <v>2</v>
      </c>
      <c r="D28" s="265">
        <v>1478.8</v>
      </c>
      <c r="E28" s="455">
        <v>306</v>
      </c>
      <c r="F28" s="456">
        <v>414</v>
      </c>
      <c r="G28" s="2"/>
      <c r="H28" s="453" t="s">
        <v>122</v>
      </c>
      <c r="I28" s="454">
        <v>421.80400000000003</v>
      </c>
      <c r="J28" s="47">
        <v>2</v>
      </c>
      <c r="K28" s="265">
        <v>842.6</v>
      </c>
      <c r="L28" s="455">
        <v>218</v>
      </c>
      <c r="M28" s="36">
        <v>319</v>
      </c>
    </row>
    <row r="29" spans="1:17" x14ac:dyDescent="0.25">
      <c r="A29" s="453" t="s">
        <v>110</v>
      </c>
      <c r="B29" s="454">
        <v>777.35400000000004</v>
      </c>
      <c r="C29" s="47">
        <v>2</v>
      </c>
      <c r="D29" s="265">
        <v>1553.7</v>
      </c>
      <c r="E29" s="455">
        <v>310</v>
      </c>
      <c r="F29" s="456">
        <v>421</v>
      </c>
      <c r="G29" s="2"/>
      <c r="H29" s="453" t="s">
        <v>123</v>
      </c>
      <c r="I29" s="454">
        <v>434.80400000000003</v>
      </c>
      <c r="J29" s="47">
        <v>2</v>
      </c>
      <c r="K29" s="265">
        <v>868.6</v>
      </c>
      <c r="L29" s="455">
        <v>209</v>
      </c>
      <c r="M29" s="36">
        <v>312</v>
      </c>
    </row>
    <row r="30" spans="1:17" x14ac:dyDescent="0.25">
      <c r="A30" s="453" t="s">
        <v>111</v>
      </c>
      <c r="B30" s="454">
        <v>862.404</v>
      </c>
      <c r="C30" s="47">
        <v>2</v>
      </c>
      <c r="D30" s="265">
        <v>1723.8</v>
      </c>
      <c r="E30" s="455">
        <v>337</v>
      </c>
      <c r="F30" s="456">
        <v>450</v>
      </c>
      <c r="G30" s="2"/>
      <c r="H30" s="453" t="s">
        <v>124</v>
      </c>
      <c r="I30" s="454">
        <v>446.80400000000003</v>
      </c>
      <c r="J30" s="47">
        <v>2</v>
      </c>
      <c r="K30" s="265">
        <v>892.6</v>
      </c>
      <c r="L30" s="455">
        <v>217</v>
      </c>
      <c r="M30" s="36">
        <v>323</v>
      </c>
    </row>
    <row r="31" spans="1:17" x14ac:dyDescent="0.25">
      <c r="A31" s="453" t="s">
        <v>112</v>
      </c>
      <c r="B31" s="454">
        <v>873.85400000000004</v>
      </c>
      <c r="C31" s="47">
        <v>2</v>
      </c>
      <c r="D31" s="265">
        <v>1746.7</v>
      </c>
      <c r="E31" s="455">
        <v>318</v>
      </c>
      <c r="F31" s="456">
        <v>432</v>
      </c>
      <c r="G31" s="2"/>
      <c r="H31" s="453" t="s">
        <v>125</v>
      </c>
      <c r="I31" s="454">
        <v>458.30400000000003</v>
      </c>
      <c r="J31" s="47">
        <v>2</v>
      </c>
      <c r="K31" s="265">
        <v>915.6</v>
      </c>
      <c r="L31" s="455">
        <v>224</v>
      </c>
      <c r="M31" s="36">
        <v>328</v>
      </c>
      <c r="P31" s="2"/>
      <c r="Q31" s="2"/>
    </row>
    <row r="32" spans="1:17" x14ac:dyDescent="0.25">
      <c r="A32" s="453" t="s">
        <v>272</v>
      </c>
      <c r="B32" s="454">
        <v>299.5026666666667</v>
      </c>
      <c r="C32" s="47">
        <v>3</v>
      </c>
      <c r="D32" s="265">
        <v>897.5</v>
      </c>
      <c r="E32" s="455">
        <v>259</v>
      </c>
      <c r="F32" s="456">
        <v>406</v>
      </c>
      <c r="G32" s="2"/>
      <c r="H32" s="453" t="s">
        <v>126</v>
      </c>
      <c r="I32" s="454">
        <v>526.85400000000004</v>
      </c>
      <c r="J32" s="47">
        <v>2</v>
      </c>
      <c r="K32" s="265">
        <v>1052.7</v>
      </c>
      <c r="L32" s="455">
        <v>250</v>
      </c>
      <c r="M32" s="36">
        <v>354</v>
      </c>
      <c r="P32" s="2"/>
      <c r="Q32" s="2"/>
    </row>
    <row r="33" spans="1:17" x14ac:dyDescent="0.25">
      <c r="A33" s="453" t="s">
        <v>113</v>
      </c>
      <c r="B33" s="454">
        <v>344.83600000000001</v>
      </c>
      <c r="C33" s="47">
        <v>3</v>
      </c>
      <c r="D33" s="265">
        <v>1033.5</v>
      </c>
      <c r="E33" s="455">
        <v>255</v>
      </c>
      <c r="F33" s="456">
        <v>399</v>
      </c>
      <c r="G33" s="2"/>
      <c r="H33" s="453" t="s">
        <v>127</v>
      </c>
      <c r="I33" s="454">
        <v>558.904</v>
      </c>
      <c r="J33" s="47">
        <v>2</v>
      </c>
      <c r="K33" s="265">
        <v>1116.8</v>
      </c>
      <c r="L33" s="455">
        <v>248</v>
      </c>
      <c r="M33" s="36">
        <v>352</v>
      </c>
      <c r="P33" s="2"/>
      <c r="Q33" s="2"/>
    </row>
    <row r="34" spans="1:17" x14ac:dyDescent="0.25">
      <c r="A34" s="453" t="s">
        <v>114</v>
      </c>
      <c r="B34" s="454">
        <v>427.90266666666668</v>
      </c>
      <c r="C34" s="47">
        <v>3</v>
      </c>
      <c r="D34" s="265">
        <v>1282.7</v>
      </c>
      <c r="E34" s="455">
        <v>312</v>
      </c>
      <c r="F34" s="456">
        <v>453</v>
      </c>
      <c r="G34" s="2"/>
      <c r="H34" s="453" t="s">
        <v>128</v>
      </c>
      <c r="I34" s="454">
        <v>720.50400000000002</v>
      </c>
      <c r="J34" s="47">
        <v>2</v>
      </c>
      <c r="K34" s="265">
        <v>1440</v>
      </c>
      <c r="L34" s="455">
        <v>301</v>
      </c>
      <c r="M34" s="36">
        <v>408</v>
      </c>
      <c r="P34" s="2"/>
      <c r="Q34" s="2"/>
    </row>
    <row r="35" spans="1:17" x14ac:dyDescent="0.25">
      <c r="A35" s="453" t="s">
        <v>115</v>
      </c>
      <c r="B35" s="454">
        <v>430.536</v>
      </c>
      <c r="C35" s="47">
        <v>3</v>
      </c>
      <c r="D35" s="265">
        <v>1290.5999999999999</v>
      </c>
      <c r="E35" s="455">
        <v>324</v>
      </c>
      <c r="F35" s="456">
        <v>469</v>
      </c>
      <c r="G35" s="2"/>
      <c r="H35" s="453" t="s">
        <v>129</v>
      </c>
      <c r="I35" s="454">
        <v>775.50400000000002</v>
      </c>
      <c r="J35" s="47">
        <v>2</v>
      </c>
      <c r="K35" s="265">
        <v>1550</v>
      </c>
      <c r="L35" s="455">
        <v>319</v>
      </c>
      <c r="M35" s="36">
        <v>425</v>
      </c>
      <c r="P35" s="2"/>
      <c r="Q35" s="2"/>
    </row>
    <row r="36" spans="1:17" x14ac:dyDescent="0.25">
      <c r="A36" s="453" t="s">
        <v>211</v>
      </c>
      <c r="B36" s="454">
        <v>435.23600000000005</v>
      </c>
      <c r="C36" s="47">
        <v>3</v>
      </c>
      <c r="D36" s="265">
        <v>1304.7</v>
      </c>
      <c r="E36" s="455">
        <v>317</v>
      </c>
      <c r="F36" s="456">
        <v>458</v>
      </c>
      <c r="G36" s="2"/>
      <c r="H36" s="453" t="s">
        <v>130</v>
      </c>
      <c r="I36" s="454">
        <v>790.50400000000002</v>
      </c>
      <c r="J36" s="47">
        <v>2</v>
      </c>
      <c r="K36" s="265">
        <v>1580</v>
      </c>
      <c r="L36" s="455">
        <v>322</v>
      </c>
      <c r="M36" s="36">
        <v>427</v>
      </c>
      <c r="P36" s="2"/>
      <c r="Q36" s="2"/>
    </row>
    <row r="37" spans="1:17" x14ac:dyDescent="0.25">
      <c r="A37" s="453" t="s">
        <v>274</v>
      </c>
      <c r="B37" s="454">
        <v>473.23600000000005</v>
      </c>
      <c r="C37" s="47">
        <v>3</v>
      </c>
      <c r="D37" s="265">
        <v>1418.7</v>
      </c>
      <c r="E37" s="455">
        <v>334</v>
      </c>
      <c r="F37" s="456">
        <v>476</v>
      </c>
      <c r="G37" s="2"/>
      <c r="H37" s="453" t="s">
        <v>131</v>
      </c>
      <c r="I37" s="454">
        <v>927.10400000000004</v>
      </c>
      <c r="J37" s="47">
        <v>2</v>
      </c>
      <c r="K37" s="265">
        <v>1853.2</v>
      </c>
      <c r="L37" s="455">
        <v>360</v>
      </c>
      <c r="M37" s="36">
        <v>466</v>
      </c>
      <c r="P37" s="2"/>
      <c r="Q37" s="2"/>
    </row>
    <row r="38" spans="1:17" x14ac:dyDescent="0.25">
      <c r="A38" s="453" t="s">
        <v>116</v>
      </c>
      <c r="B38" s="454">
        <v>487.86933333333332</v>
      </c>
      <c r="C38" s="47">
        <v>3</v>
      </c>
      <c r="D38" s="265">
        <v>1462.6</v>
      </c>
      <c r="E38" s="455">
        <v>326</v>
      </c>
      <c r="F38" s="456">
        <v>473</v>
      </c>
      <c r="G38" s="2"/>
      <c r="H38" s="453" t="s">
        <v>132</v>
      </c>
      <c r="I38" s="454">
        <v>318.66933333333333</v>
      </c>
      <c r="J38" s="47">
        <v>3</v>
      </c>
      <c r="K38" s="265">
        <v>955</v>
      </c>
      <c r="L38" s="455">
        <v>253</v>
      </c>
      <c r="M38" s="36">
        <v>401</v>
      </c>
      <c r="P38" s="2"/>
      <c r="Q38" s="2"/>
    </row>
    <row r="39" spans="1:17" x14ac:dyDescent="0.25">
      <c r="A39" s="453" t="s">
        <v>110</v>
      </c>
      <c r="B39" s="454">
        <v>518.23599999999999</v>
      </c>
      <c r="C39" s="47">
        <v>3</v>
      </c>
      <c r="D39" s="265">
        <v>1553.7</v>
      </c>
      <c r="E39" s="455">
        <v>321</v>
      </c>
      <c r="F39" s="456">
        <v>463</v>
      </c>
      <c r="G39" s="2"/>
      <c r="H39" s="453" t="s">
        <v>133</v>
      </c>
      <c r="I39" s="454">
        <v>331.60266666666666</v>
      </c>
      <c r="J39" s="47">
        <v>3</v>
      </c>
      <c r="K39" s="265">
        <v>993.8</v>
      </c>
      <c r="L39" s="455">
        <v>287</v>
      </c>
      <c r="M39" s="36">
        <v>432</v>
      </c>
      <c r="P39" s="2"/>
      <c r="Q39" s="2"/>
    </row>
    <row r="40" spans="1:17" x14ac:dyDescent="0.25">
      <c r="A40" s="453" t="s">
        <v>215</v>
      </c>
      <c r="B40" s="454">
        <v>530.30266666666671</v>
      </c>
      <c r="C40" s="47">
        <v>3</v>
      </c>
      <c r="D40" s="265">
        <v>1589.9</v>
      </c>
      <c r="E40" s="455">
        <v>334</v>
      </c>
      <c r="F40" s="456">
        <v>468</v>
      </c>
      <c r="G40" s="2"/>
      <c r="H40" s="453" t="s">
        <v>134</v>
      </c>
      <c r="I40" s="454">
        <v>491.33600000000001</v>
      </c>
      <c r="J40" s="47">
        <v>3</v>
      </c>
      <c r="K40" s="265">
        <v>1473</v>
      </c>
      <c r="L40" s="455">
        <v>343</v>
      </c>
      <c r="M40" s="36">
        <v>482</v>
      </c>
      <c r="P40" s="2"/>
      <c r="Q40" s="2"/>
    </row>
    <row r="41" spans="1:17" x14ac:dyDescent="0.25">
      <c r="A41" s="453" t="s">
        <v>216</v>
      </c>
      <c r="B41" s="454">
        <v>546.63600000000008</v>
      </c>
      <c r="C41" s="47">
        <v>3</v>
      </c>
      <c r="D41" s="265">
        <v>1638.9</v>
      </c>
      <c r="E41" s="455">
        <v>335</v>
      </c>
      <c r="F41" s="456">
        <v>486</v>
      </c>
      <c r="G41" s="2"/>
      <c r="H41" s="453" t="s">
        <v>135</v>
      </c>
      <c r="I41" s="454">
        <v>706.13599999999997</v>
      </c>
      <c r="J41" s="47">
        <v>3</v>
      </c>
      <c r="K41" s="265">
        <v>2117.4</v>
      </c>
      <c r="L41" s="455">
        <v>406</v>
      </c>
      <c r="M41" s="36">
        <v>540</v>
      </c>
      <c r="P41" s="2"/>
      <c r="Q41" s="2"/>
    </row>
    <row r="42" spans="1:17" x14ac:dyDescent="0.25">
      <c r="A42" s="453" t="s">
        <v>217</v>
      </c>
      <c r="B42" s="454">
        <v>574.60266666666666</v>
      </c>
      <c r="C42" s="47">
        <v>3</v>
      </c>
      <c r="D42" s="265">
        <v>1722.8</v>
      </c>
      <c r="E42" s="455">
        <v>372</v>
      </c>
      <c r="F42" s="456">
        <v>539</v>
      </c>
      <c r="G42" s="2"/>
      <c r="H42" s="461" t="s">
        <v>136</v>
      </c>
      <c r="I42" s="462">
        <v>816.13599999999997</v>
      </c>
      <c r="J42" s="463">
        <v>3</v>
      </c>
      <c r="K42" s="292">
        <v>2447.4</v>
      </c>
      <c r="L42" s="464">
        <v>486</v>
      </c>
      <c r="M42" s="37">
        <v>646</v>
      </c>
      <c r="P42" s="2"/>
      <c r="Q42" s="2"/>
    </row>
    <row r="43" spans="1:17" x14ac:dyDescent="0.25">
      <c r="A43" s="453" t="s">
        <v>117</v>
      </c>
      <c r="B43" s="454">
        <v>819.40266666666651</v>
      </c>
      <c r="C43" s="47">
        <v>3</v>
      </c>
      <c r="D43" s="265">
        <v>2457.1999999999998</v>
      </c>
      <c r="E43" s="455">
        <v>429</v>
      </c>
      <c r="F43" s="456">
        <v>571</v>
      </c>
      <c r="G43" s="2"/>
      <c r="H43" s="2"/>
      <c r="I43" s="2"/>
      <c r="J43" s="2"/>
      <c r="K43" s="2"/>
      <c r="L43" s="2"/>
      <c r="P43" s="2"/>
      <c r="Q43" s="2"/>
    </row>
    <row r="44" spans="1:17" x14ac:dyDescent="0.25">
      <c r="A44" s="453" t="s">
        <v>218</v>
      </c>
      <c r="B44" s="454">
        <v>824.06933333333325</v>
      </c>
      <c r="C44" s="47">
        <v>3</v>
      </c>
      <c r="D44" s="265">
        <v>2471.1999999999998</v>
      </c>
      <c r="E44" s="455">
        <v>438</v>
      </c>
      <c r="F44" s="456">
        <v>579</v>
      </c>
      <c r="G44" s="2"/>
      <c r="H44" s="2"/>
      <c r="I44" s="2"/>
      <c r="J44" s="2"/>
      <c r="K44" s="2"/>
      <c r="L44" s="2"/>
      <c r="P44" s="2"/>
      <c r="Q44" s="2"/>
    </row>
    <row r="45" spans="1:17" x14ac:dyDescent="0.25">
      <c r="A45" s="461" t="s">
        <v>118</v>
      </c>
      <c r="B45" s="462">
        <v>475.47700000000003</v>
      </c>
      <c r="C45" s="463">
        <v>4</v>
      </c>
      <c r="D45" s="292">
        <v>1900.9</v>
      </c>
      <c r="E45" s="464">
        <v>436</v>
      </c>
      <c r="F45" s="465">
        <v>618</v>
      </c>
      <c r="G45" s="2"/>
      <c r="H45" s="60"/>
      <c r="I45" s="117"/>
      <c r="J45" s="2"/>
      <c r="K45" s="2"/>
      <c r="L45" s="2"/>
      <c r="P45" s="2"/>
      <c r="Q45" s="2"/>
    </row>
    <row r="46" spans="1:17" x14ac:dyDescent="0.25">
      <c r="A46" s="2"/>
      <c r="B46" s="33"/>
      <c r="C46" s="33"/>
      <c r="D46" s="33"/>
      <c r="E46" s="33" t="s">
        <v>204</v>
      </c>
      <c r="F46" s="33"/>
      <c r="G46" s="2"/>
      <c r="H46" s="2"/>
      <c r="I46" s="2"/>
      <c r="J46" s="2"/>
      <c r="K46" s="2"/>
      <c r="L46" s="2"/>
      <c r="P46" s="2"/>
      <c r="Q46" s="2"/>
    </row>
    <row r="47" spans="1:17" x14ac:dyDescent="0.25">
      <c r="H47" s="2"/>
      <c r="I47" s="2"/>
      <c r="J47" s="2"/>
      <c r="P47" s="2"/>
      <c r="Q47" s="2"/>
    </row>
    <row r="48" spans="1:17" x14ac:dyDescent="0.25">
      <c r="H48" s="2"/>
      <c r="I48" s="2"/>
      <c r="J48" s="2"/>
      <c r="P48" s="2"/>
      <c r="Q48" s="2"/>
    </row>
    <row r="49" spans="7:17" x14ac:dyDescent="0.25">
      <c r="H49" s="2"/>
      <c r="I49" s="33"/>
      <c r="J49" s="33"/>
      <c r="K49" s="33"/>
      <c r="L49" s="33"/>
      <c r="M49" s="39"/>
      <c r="N49" s="40"/>
      <c r="O49" s="2"/>
      <c r="P49" s="2"/>
      <c r="Q49" s="2"/>
    </row>
    <row r="50" spans="7:17" x14ac:dyDescent="0.25">
      <c r="H50" s="2"/>
      <c r="I50" s="33"/>
      <c r="J50" s="33"/>
      <c r="K50" s="33"/>
      <c r="L50" s="33"/>
      <c r="M50" s="39"/>
      <c r="N50" s="40"/>
      <c r="O50" s="2"/>
      <c r="P50" s="2"/>
      <c r="Q50" s="2"/>
    </row>
    <row r="51" spans="7:17" x14ac:dyDescent="0.25">
      <c r="H51" s="2"/>
      <c r="I51" s="33"/>
      <c r="J51" s="33"/>
      <c r="K51" s="33"/>
      <c r="L51" s="33"/>
      <c r="M51" s="39"/>
      <c r="N51" s="40"/>
      <c r="O51" s="2"/>
      <c r="P51" s="2"/>
      <c r="Q51" s="2"/>
    </row>
    <row r="52" spans="7:17" x14ac:dyDescent="0.25">
      <c r="H52" s="2"/>
      <c r="I52" s="33"/>
      <c r="J52" s="33"/>
      <c r="K52" s="33"/>
      <c r="L52" s="33"/>
      <c r="M52" s="39"/>
      <c r="N52" s="40"/>
      <c r="O52" s="2"/>
      <c r="P52" s="2"/>
      <c r="Q52" s="2"/>
    </row>
    <row r="53" spans="7:17" x14ac:dyDescent="0.25">
      <c r="H53" s="2"/>
      <c r="I53" s="33"/>
      <c r="J53" s="33"/>
      <c r="K53" s="33"/>
      <c r="L53" s="33"/>
      <c r="M53" s="39"/>
      <c r="N53" s="40"/>
      <c r="O53" s="2"/>
      <c r="P53" s="2"/>
      <c r="Q53" s="2"/>
    </row>
    <row r="54" spans="7:17" x14ac:dyDescent="0.25">
      <c r="H54" s="2"/>
      <c r="I54" s="33"/>
      <c r="J54" s="33"/>
      <c r="K54" s="33"/>
      <c r="L54" s="33"/>
      <c r="M54" s="39"/>
      <c r="N54" s="40"/>
      <c r="O54" s="2"/>
      <c r="P54" s="2"/>
      <c r="Q54" s="2"/>
    </row>
    <row r="55" spans="7:17" x14ac:dyDescent="0.25">
      <c r="H55" s="2"/>
      <c r="I55" s="33"/>
      <c r="J55" s="33"/>
      <c r="K55" s="33"/>
      <c r="L55" s="33"/>
      <c r="M55" s="39"/>
      <c r="N55" s="40"/>
      <c r="O55" s="2"/>
      <c r="P55" s="2"/>
      <c r="Q55" s="2"/>
    </row>
    <row r="56" spans="7:17" x14ac:dyDescent="0.25">
      <c r="H56" s="2"/>
      <c r="I56" s="33"/>
      <c r="J56" s="33"/>
      <c r="K56" s="33"/>
      <c r="L56" s="33"/>
      <c r="M56" s="39"/>
      <c r="N56" s="40"/>
      <c r="O56" s="2"/>
      <c r="P56" s="2"/>
      <c r="Q56" s="2"/>
    </row>
    <row r="57" spans="7:17" x14ac:dyDescent="0.25">
      <c r="H57" s="2"/>
      <c r="I57" s="33"/>
      <c r="J57" s="33"/>
      <c r="K57" s="33"/>
      <c r="L57" s="33"/>
      <c r="M57" s="39"/>
      <c r="N57" s="40"/>
      <c r="O57" s="2"/>
      <c r="P57" s="2"/>
      <c r="Q57" s="2"/>
    </row>
    <row r="58" spans="7:17" x14ac:dyDescent="0.25">
      <c r="H58" s="2"/>
      <c r="I58" s="33"/>
      <c r="J58" s="33"/>
      <c r="K58" s="33"/>
      <c r="L58" s="33"/>
      <c r="M58" s="39"/>
      <c r="N58" s="40"/>
      <c r="O58" s="2"/>
      <c r="P58" s="2"/>
      <c r="Q58" s="2"/>
    </row>
    <row r="59" spans="7:17" x14ac:dyDescent="0.25">
      <c r="H59" s="2"/>
      <c r="I59" s="33"/>
      <c r="J59" s="33"/>
      <c r="K59" s="33"/>
      <c r="L59" s="33"/>
      <c r="M59" s="39"/>
      <c r="N59" s="40"/>
      <c r="O59" s="2"/>
      <c r="P59" s="2"/>
      <c r="Q59" s="2"/>
    </row>
    <row r="60" spans="7:17" x14ac:dyDescent="0.25">
      <c r="H60" s="2"/>
      <c r="I60" s="33"/>
      <c r="J60" s="33"/>
      <c r="K60" s="33"/>
      <c r="L60" s="33"/>
      <c r="M60" s="39"/>
      <c r="N60" s="40"/>
      <c r="O60" s="2"/>
      <c r="P60" s="2"/>
      <c r="Q60" s="2"/>
    </row>
    <row r="61" spans="7:17" x14ac:dyDescent="0.25">
      <c r="H61" s="2"/>
      <c r="I61" s="33"/>
      <c r="J61" s="33"/>
      <c r="K61" s="33"/>
      <c r="L61" s="33"/>
      <c r="M61" s="39"/>
      <c r="N61" s="40"/>
      <c r="O61" s="2"/>
      <c r="P61" s="2"/>
      <c r="Q61" s="2"/>
    </row>
    <row r="62" spans="7:17" x14ac:dyDescent="0.25">
      <c r="H62" s="2"/>
      <c r="I62" s="33"/>
      <c r="J62" s="33"/>
      <c r="K62" s="33"/>
      <c r="L62" s="33"/>
      <c r="M62" s="39"/>
      <c r="N62" s="40"/>
      <c r="O62" s="2"/>
      <c r="P62" s="2"/>
      <c r="Q62" s="2"/>
    </row>
    <row r="63" spans="7:17" x14ac:dyDescent="0.25">
      <c r="G63" t="s">
        <v>204</v>
      </c>
      <c r="H63" s="2"/>
      <c r="I63" s="2"/>
      <c r="J63" s="2"/>
      <c r="K63" s="2"/>
      <c r="L63" s="2"/>
      <c r="M63" s="2"/>
      <c r="N63" s="2"/>
      <c r="O63" s="2"/>
      <c r="P63" s="2"/>
      <c r="Q63" s="2"/>
    </row>
    <row r="64" spans="7:17" x14ac:dyDescent="0.25">
      <c r="G64" t="s">
        <v>204</v>
      </c>
      <c r="H64" s="2"/>
      <c r="I64" s="2"/>
      <c r="J64" s="2"/>
      <c r="K64" s="2"/>
      <c r="L64" s="2"/>
      <c r="M64" s="2"/>
      <c r="N64" s="2"/>
      <c r="O64" s="2"/>
      <c r="P64" s="2"/>
      <c r="Q64" s="2"/>
    </row>
    <row r="65" spans="7:17" x14ac:dyDescent="0.25">
      <c r="H65" s="2"/>
      <c r="I65" s="2"/>
      <c r="J65" s="2"/>
      <c r="K65" s="2"/>
      <c r="L65" s="2"/>
      <c r="M65" s="2"/>
      <c r="N65" s="2"/>
      <c r="O65" s="2"/>
      <c r="P65" s="2"/>
      <c r="Q65" s="2"/>
    </row>
    <row r="66" spans="7:17" x14ac:dyDescent="0.25">
      <c r="H66" s="2"/>
      <c r="I66" s="2"/>
      <c r="J66" s="2"/>
      <c r="K66" s="2"/>
      <c r="L66" s="2"/>
      <c r="M66" s="2"/>
      <c r="N66" s="2"/>
      <c r="O66" s="2"/>
      <c r="P66" s="2"/>
      <c r="Q66" s="2"/>
    </row>
    <row r="67" spans="7:17" x14ac:dyDescent="0.25">
      <c r="H67" s="2"/>
      <c r="I67" s="2"/>
      <c r="J67" s="2"/>
      <c r="K67" s="2"/>
      <c r="L67" s="2"/>
      <c r="M67" s="2"/>
      <c r="N67" s="2"/>
      <c r="O67" s="2"/>
      <c r="P67" s="2"/>
      <c r="Q67" s="2"/>
    </row>
    <row r="68" spans="7:17" x14ac:dyDescent="0.25">
      <c r="H68" s="2"/>
      <c r="I68" s="2"/>
      <c r="J68" s="2"/>
      <c r="K68" s="2"/>
      <c r="L68" s="2"/>
      <c r="M68" s="2"/>
      <c r="N68" s="2"/>
      <c r="O68" s="2"/>
      <c r="P68" s="2"/>
      <c r="Q68" s="2"/>
    </row>
    <row r="69" spans="7:17" x14ac:dyDescent="0.25">
      <c r="H69" s="2"/>
      <c r="I69" s="2"/>
      <c r="J69" s="2"/>
      <c r="K69" s="2"/>
      <c r="L69" s="2"/>
      <c r="M69" s="2"/>
      <c r="N69" s="2"/>
      <c r="O69" s="2"/>
      <c r="P69" s="2"/>
      <c r="Q69" s="2"/>
    </row>
    <row r="70" spans="7:17" x14ac:dyDescent="0.25">
      <c r="H70" s="2"/>
      <c r="I70" s="2"/>
      <c r="J70" s="2"/>
      <c r="K70" s="2"/>
      <c r="L70" s="2"/>
      <c r="M70" s="2"/>
      <c r="N70" s="2"/>
      <c r="O70" s="2"/>
      <c r="P70" s="2"/>
      <c r="Q70" s="2"/>
    </row>
    <row r="71" spans="7:17" x14ac:dyDescent="0.25">
      <c r="H71" s="2"/>
      <c r="I71" s="2"/>
      <c r="J71" s="2"/>
      <c r="K71" s="2"/>
      <c r="L71" s="2"/>
      <c r="M71" s="2"/>
      <c r="N71" s="2"/>
      <c r="O71" s="2"/>
      <c r="P71" s="2"/>
      <c r="Q71" s="2"/>
    </row>
    <row r="72" spans="7:17" x14ac:dyDescent="0.25">
      <c r="H72" s="2"/>
      <c r="I72" s="2"/>
      <c r="J72" s="2"/>
      <c r="K72" s="2"/>
      <c r="L72" s="2"/>
      <c r="M72" s="2"/>
      <c r="N72" s="2"/>
      <c r="O72" s="2"/>
      <c r="P72" s="2"/>
      <c r="Q72" s="2"/>
    </row>
    <row r="73" spans="7:17" x14ac:dyDescent="0.25">
      <c r="H73" s="2"/>
      <c r="I73" s="2"/>
      <c r="J73" s="2"/>
      <c r="K73" s="2"/>
      <c r="L73" s="2"/>
      <c r="M73" s="2"/>
      <c r="N73" s="2"/>
      <c r="O73" s="2"/>
      <c r="P73" s="2"/>
      <c r="Q73" s="2"/>
    </row>
    <row r="74" spans="7:17" x14ac:dyDescent="0.25">
      <c r="G74" t="s">
        <v>204</v>
      </c>
      <c r="H74" s="2"/>
      <c r="I74" s="2"/>
      <c r="J74" s="2"/>
      <c r="K74" s="2"/>
      <c r="L74" s="2"/>
      <c r="M74" s="2"/>
      <c r="N74" s="2"/>
      <c r="O74" s="2"/>
      <c r="P74" s="2"/>
      <c r="Q74" s="2"/>
    </row>
    <row r="75" spans="7:17" x14ac:dyDescent="0.25">
      <c r="H75" s="2"/>
      <c r="I75" s="2"/>
      <c r="J75" s="2"/>
      <c r="K75" s="2"/>
      <c r="L75" s="2"/>
      <c r="M75" s="2"/>
      <c r="N75" s="2"/>
      <c r="O75" s="2"/>
      <c r="P75" s="2"/>
      <c r="Q75" s="2"/>
    </row>
    <row r="76" spans="7:17" x14ac:dyDescent="0.25">
      <c r="H76" s="2"/>
      <c r="I76" s="2"/>
      <c r="J76" s="2"/>
      <c r="K76" s="2"/>
      <c r="L76" s="2"/>
      <c r="M76" s="2"/>
      <c r="N76" s="2"/>
      <c r="O76" s="2"/>
      <c r="P76" s="2"/>
      <c r="Q76" s="2"/>
    </row>
    <row r="77" spans="7:17" x14ac:dyDescent="0.25">
      <c r="H77" s="2"/>
      <c r="I77" s="2"/>
      <c r="J77" s="2"/>
      <c r="K77" s="2"/>
      <c r="L77" s="2"/>
      <c r="M77" s="2"/>
      <c r="N77" s="2"/>
      <c r="O77" s="2"/>
      <c r="P77" s="2"/>
      <c r="Q77" s="2"/>
    </row>
    <row r="78" spans="7:17" x14ac:dyDescent="0.25">
      <c r="H78" s="2"/>
      <c r="I78" s="33"/>
      <c r="J78" s="33"/>
      <c r="K78" s="33"/>
      <c r="L78" s="33"/>
      <c r="M78" s="33"/>
      <c r="N78" s="2"/>
      <c r="O78" s="2"/>
      <c r="P78" s="2"/>
      <c r="Q78" s="2"/>
    </row>
    <row r="79" spans="7:17" x14ac:dyDescent="0.25">
      <c r="H79" s="2"/>
      <c r="I79" s="2"/>
      <c r="J79" s="2"/>
      <c r="K79" s="2"/>
      <c r="L79" s="2"/>
      <c r="M79" s="2"/>
      <c r="N79" s="2"/>
      <c r="O79" s="2"/>
      <c r="P79" s="2"/>
      <c r="Q79" s="2"/>
    </row>
    <row r="80" spans="7:17" x14ac:dyDescent="0.25">
      <c r="G80" t="s">
        <v>204</v>
      </c>
      <c r="H80" s="2"/>
      <c r="I80" s="2"/>
      <c r="J80" s="2"/>
      <c r="K80" s="2"/>
      <c r="L80" s="2"/>
      <c r="M80" s="2"/>
      <c r="N80" s="2"/>
      <c r="O80" s="2"/>
      <c r="P80" s="2"/>
      <c r="Q80" s="2"/>
    </row>
    <row r="81" spans="5:17" x14ac:dyDescent="0.25">
      <c r="G81" t="s">
        <v>204</v>
      </c>
      <c r="H81" s="2"/>
      <c r="I81" s="2"/>
      <c r="J81" s="2"/>
      <c r="K81" s="2"/>
      <c r="L81" s="2"/>
      <c r="M81" s="2"/>
      <c r="N81" s="2"/>
      <c r="O81" s="2"/>
      <c r="P81" s="2"/>
      <c r="Q81" s="2"/>
    </row>
    <row r="82" spans="5:17" x14ac:dyDescent="0.25">
      <c r="G82" t="s">
        <v>204</v>
      </c>
      <c r="H82" s="2"/>
      <c r="I82" s="2"/>
      <c r="J82" s="2"/>
      <c r="K82" s="2"/>
      <c r="L82" s="2"/>
      <c r="M82" s="2"/>
      <c r="N82" s="2"/>
      <c r="O82" s="2"/>
      <c r="P82" s="2"/>
      <c r="Q82" s="2"/>
    </row>
    <row r="83" spans="5:17" x14ac:dyDescent="0.25">
      <c r="G83" t="s">
        <v>204</v>
      </c>
      <c r="H83" s="2"/>
      <c r="I83" s="2"/>
      <c r="J83" s="2"/>
      <c r="K83" s="2"/>
      <c r="L83" s="2"/>
      <c r="M83" s="2"/>
      <c r="N83" s="2"/>
      <c r="O83" s="2"/>
      <c r="P83" s="2"/>
      <c r="Q83" s="2"/>
    </row>
    <row r="84" spans="5:17" x14ac:dyDescent="0.25">
      <c r="E84" s="4" t="s">
        <v>204</v>
      </c>
      <c r="H84" s="2"/>
      <c r="I84" s="2"/>
      <c r="J84" s="2"/>
      <c r="K84" s="2"/>
      <c r="L84" s="2"/>
      <c r="M84" s="2"/>
      <c r="N84" s="2"/>
      <c r="O84" s="2"/>
      <c r="P84" s="2"/>
      <c r="Q84" s="2"/>
    </row>
    <row r="89" spans="5:17" x14ac:dyDescent="0.25">
      <c r="H89" t="s">
        <v>204</v>
      </c>
    </row>
    <row r="111" spans="8:8" x14ac:dyDescent="0.25">
      <c r="H111" t="s">
        <v>204</v>
      </c>
    </row>
    <row r="135" spans="7:7" x14ac:dyDescent="0.25">
      <c r="G135" t="s">
        <v>204</v>
      </c>
    </row>
  </sheetData>
  <phoneticPr fontId="25" type="noConversion"/>
  <pageMargins left="0.7" right="0.7" top="0.78740157499999996" bottom="0.78740157499999996"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24"/>
  <sheetViews>
    <sheetView zoomScale="90" zoomScaleNormal="90" zoomScalePageLayoutView="90" workbookViewId="0">
      <selection activeCell="O37" sqref="O37"/>
    </sheetView>
  </sheetViews>
  <sheetFormatPr baseColWidth="10" defaultColWidth="10.85546875" defaultRowHeight="15" x14ac:dyDescent="0.25"/>
  <cols>
    <col min="1" max="1" width="11.42578125" style="13" customWidth="1"/>
    <col min="2" max="2" width="4.28515625" style="13" customWidth="1"/>
    <col min="3" max="3" width="14.28515625" style="13" customWidth="1"/>
    <col min="4" max="4" width="12.85546875" style="13" customWidth="1"/>
    <col min="5" max="5" width="12.85546875" style="24" customWidth="1"/>
    <col min="6" max="7" width="10.85546875" style="13"/>
    <col min="8" max="8" width="4.28515625" style="13" customWidth="1"/>
    <col min="9" max="9" width="14.28515625" style="13" customWidth="1"/>
    <col min="10" max="10" width="12.85546875" style="13" customWidth="1"/>
    <col min="11" max="11" width="12.85546875" style="24" customWidth="1"/>
    <col min="12" max="13" width="10.85546875" style="13"/>
    <col min="14" max="14" width="4.28515625" style="13" customWidth="1"/>
    <col min="15" max="15" width="14.28515625" style="13" customWidth="1"/>
    <col min="16" max="16" width="12.85546875" style="13" customWidth="1"/>
    <col min="17" max="17" width="12.85546875" style="24" customWidth="1"/>
    <col min="18" max="19" width="10.85546875" style="13"/>
    <col min="20" max="20" width="4.28515625" style="13" customWidth="1"/>
    <col min="21" max="21" width="14.28515625" style="13" customWidth="1"/>
    <col min="22" max="22" width="12.85546875" style="13" customWidth="1"/>
    <col min="23" max="23" width="12.85546875" style="24" customWidth="1"/>
    <col min="24" max="25" width="10.85546875" style="13"/>
    <col min="26" max="26" width="4.28515625" style="13" customWidth="1"/>
    <col min="27" max="27" width="14.28515625" style="13" customWidth="1"/>
    <col min="28" max="28" width="12.85546875" style="13" customWidth="1"/>
    <col min="29" max="29" width="12.85546875" style="24" customWidth="1"/>
    <col min="30" max="30" width="10.85546875" style="13"/>
    <col min="31" max="31" width="11.42578125" style="13" customWidth="1"/>
    <col min="32" max="32" width="4.28515625" style="13" customWidth="1"/>
    <col min="33" max="33" width="14.28515625" style="13" customWidth="1"/>
    <col min="34" max="35" width="12.85546875" style="13" customWidth="1"/>
    <col min="36" max="16384" width="10.85546875" style="13"/>
  </cols>
  <sheetData>
    <row r="1" spans="1:38" ht="21" x14ac:dyDescent="0.35">
      <c r="A1" s="20" t="s">
        <v>363</v>
      </c>
    </row>
    <row r="2" spans="1:38" ht="15.75" x14ac:dyDescent="0.25">
      <c r="A2" s="21" t="s">
        <v>290</v>
      </c>
      <c r="B2" s="21"/>
      <c r="C2" s="21"/>
      <c r="D2" s="21"/>
      <c r="E2" s="54"/>
      <c r="F2" s="21"/>
      <c r="G2" s="21"/>
      <c r="H2" s="21"/>
      <c r="I2" s="21"/>
      <c r="J2" s="21"/>
      <c r="K2" s="54"/>
      <c r="L2" s="21"/>
      <c r="M2" s="21"/>
      <c r="N2" s="21"/>
      <c r="O2" s="21"/>
      <c r="P2" s="21"/>
      <c r="Q2" s="54"/>
      <c r="R2" s="21"/>
      <c r="S2" s="21"/>
    </row>
    <row r="4" spans="1:38" s="22" customFormat="1" ht="18.75" x14ac:dyDescent="0.3">
      <c r="A4" s="3" t="s">
        <v>94</v>
      </c>
      <c r="C4" s="26"/>
      <c r="D4" s="26"/>
      <c r="E4" s="55"/>
      <c r="G4" s="27" t="s">
        <v>95</v>
      </c>
      <c r="H4" s="28"/>
      <c r="I4" s="28"/>
      <c r="J4" s="28"/>
      <c r="K4" s="29"/>
      <c r="L4" s="29"/>
      <c r="M4" s="27" t="s">
        <v>96</v>
      </c>
      <c r="N4" s="28"/>
      <c r="O4" s="28"/>
      <c r="P4" s="28"/>
      <c r="Q4" s="29"/>
      <c r="S4" s="27" t="s">
        <v>97</v>
      </c>
      <c r="W4" s="59"/>
      <c r="X4" s="28"/>
      <c r="Y4" s="27" t="s">
        <v>98</v>
      </c>
      <c r="Z4" s="28"/>
      <c r="AA4" s="28"/>
      <c r="AB4" s="28"/>
      <c r="AC4" s="29"/>
      <c r="AD4" s="28"/>
      <c r="AE4" s="30" t="s">
        <v>99</v>
      </c>
      <c r="AF4" s="29"/>
      <c r="AG4" s="29"/>
    </row>
    <row r="5" spans="1:38" ht="18" x14ac:dyDescent="0.25">
      <c r="A5" s="332" t="s">
        <v>27</v>
      </c>
      <c r="B5" s="333" t="s">
        <v>189</v>
      </c>
      <c r="C5" s="333" t="s">
        <v>45</v>
      </c>
      <c r="D5" s="58" t="s">
        <v>104</v>
      </c>
      <c r="E5" s="58" t="s">
        <v>47</v>
      </c>
      <c r="F5" s="24"/>
      <c r="G5" s="332" t="s">
        <v>27</v>
      </c>
      <c r="H5" s="333" t="s">
        <v>189</v>
      </c>
      <c r="I5" s="466" t="s">
        <v>45</v>
      </c>
      <c r="J5" s="58" t="s">
        <v>104</v>
      </c>
      <c r="K5" s="70" t="s">
        <v>47</v>
      </c>
      <c r="L5" s="24"/>
      <c r="M5" s="332" t="s">
        <v>26</v>
      </c>
      <c r="N5" s="333" t="s">
        <v>189</v>
      </c>
      <c r="O5" s="333" t="s">
        <v>45</v>
      </c>
      <c r="P5" s="58" t="s">
        <v>104</v>
      </c>
      <c r="Q5" s="58" t="s">
        <v>47</v>
      </c>
      <c r="R5" s="24"/>
      <c r="S5" s="332" t="s">
        <v>26</v>
      </c>
      <c r="T5" s="333" t="s">
        <v>189</v>
      </c>
      <c r="U5" s="333" t="s">
        <v>45</v>
      </c>
      <c r="V5" s="58" t="s">
        <v>104</v>
      </c>
      <c r="W5" s="58" t="s">
        <v>47</v>
      </c>
      <c r="X5" s="24"/>
      <c r="Y5" s="332" t="s">
        <v>26</v>
      </c>
      <c r="Z5" s="333" t="s">
        <v>189</v>
      </c>
      <c r="AA5" s="333" t="s">
        <v>45</v>
      </c>
      <c r="AB5" s="58" t="s">
        <v>104</v>
      </c>
      <c r="AC5" s="58" t="s">
        <v>47</v>
      </c>
      <c r="AD5" s="24"/>
      <c r="AE5" s="332" t="s">
        <v>26</v>
      </c>
      <c r="AF5" s="333" t="s">
        <v>189</v>
      </c>
      <c r="AG5" s="333" t="s">
        <v>45</v>
      </c>
      <c r="AH5" s="58" t="s">
        <v>104</v>
      </c>
      <c r="AI5" s="70" t="s">
        <v>47</v>
      </c>
      <c r="AJ5" s="24"/>
      <c r="AK5" s="24"/>
      <c r="AL5" s="24"/>
    </row>
    <row r="6" spans="1:38" x14ac:dyDescent="0.25">
      <c r="A6" s="467">
        <v>388.1</v>
      </c>
      <c r="B6" s="468">
        <v>1</v>
      </c>
      <c r="C6" s="469">
        <v>388.1</v>
      </c>
      <c r="D6" s="470">
        <v>112.74133175322009</v>
      </c>
      <c r="E6" s="64">
        <v>181.97868011238413</v>
      </c>
      <c r="F6" s="61"/>
      <c r="G6" s="471">
        <v>388.1</v>
      </c>
      <c r="H6" s="48">
        <v>1</v>
      </c>
      <c r="I6" s="468">
        <v>388.1</v>
      </c>
      <c r="J6" s="472">
        <v>113.23648220642301</v>
      </c>
      <c r="K6" s="65">
        <v>181.6724216872156</v>
      </c>
      <c r="L6" s="24"/>
      <c r="M6" s="471">
        <v>388.1</v>
      </c>
      <c r="N6" s="48">
        <v>1</v>
      </c>
      <c r="O6" s="48">
        <v>388.1</v>
      </c>
      <c r="P6" s="472">
        <v>111.51831761302077</v>
      </c>
      <c r="Q6" s="65">
        <v>178.45794352415112</v>
      </c>
      <c r="R6" s="24"/>
      <c r="S6" s="467">
        <v>388.1</v>
      </c>
      <c r="T6" s="468">
        <v>1</v>
      </c>
      <c r="U6" s="473">
        <v>388.1</v>
      </c>
      <c r="V6" s="470">
        <v>112.17719909391833</v>
      </c>
      <c r="W6" s="64">
        <v>180.25410830971219</v>
      </c>
      <c r="X6" s="24"/>
      <c r="Y6" s="467">
        <v>388.1</v>
      </c>
      <c r="Z6" s="468">
        <v>1</v>
      </c>
      <c r="AA6" s="468">
        <v>388.1</v>
      </c>
      <c r="AB6" s="470">
        <v>111.95611593624012</v>
      </c>
      <c r="AC6" s="64">
        <v>180.38006777036179</v>
      </c>
      <c r="AD6" s="24"/>
      <c r="AE6" s="467">
        <v>388.1</v>
      </c>
      <c r="AF6" s="468">
        <v>1</v>
      </c>
      <c r="AG6" s="468">
        <v>388.1</v>
      </c>
      <c r="AH6" s="474">
        <v>111.86666783918638</v>
      </c>
      <c r="AI6" s="71">
        <v>179.08269845577297</v>
      </c>
      <c r="AJ6" s="24"/>
      <c r="AK6" s="24"/>
      <c r="AL6" s="24"/>
    </row>
    <row r="7" spans="1:38" x14ac:dyDescent="0.25">
      <c r="A7" s="471">
        <v>550.20000000000005</v>
      </c>
      <c r="B7" s="48">
        <v>1</v>
      </c>
      <c r="C7" s="63">
        <v>550.20000000000005</v>
      </c>
      <c r="D7" s="472">
        <v>141.69037516738138</v>
      </c>
      <c r="E7" s="65">
        <v>218.72347912801996</v>
      </c>
      <c r="F7" s="61"/>
      <c r="G7" s="471">
        <v>406.1</v>
      </c>
      <c r="H7" s="48">
        <v>1</v>
      </c>
      <c r="I7" s="48">
        <v>406.1</v>
      </c>
      <c r="J7" s="472">
        <v>117.60128927789746</v>
      </c>
      <c r="K7" s="65">
        <v>187.65064153903921</v>
      </c>
      <c r="L7" s="25"/>
      <c r="M7" s="471">
        <v>406.1</v>
      </c>
      <c r="N7" s="48">
        <v>1</v>
      </c>
      <c r="O7" s="48">
        <v>406.1</v>
      </c>
      <c r="P7" s="472">
        <v>116.40721002551435</v>
      </c>
      <c r="Q7" s="65">
        <v>185.36157696053488</v>
      </c>
      <c r="R7" s="24"/>
      <c r="S7" s="471">
        <v>406.1</v>
      </c>
      <c r="T7" s="48">
        <v>1</v>
      </c>
      <c r="U7" s="475">
        <v>406.1</v>
      </c>
      <c r="V7" s="472">
        <v>117.63046180667006</v>
      </c>
      <c r="W7" s="65">
        <v>187.81777142253617</v>
      </c>
      <c r="X7" s="24"/>
      <c r="Y7" s="471">
        <v>447.2</v>
      </c>
      <c r="Z7" s="48">
        <v>1</v>
      </c>
      <c r="AA7" s="48">
        <v>447.2</v>
      </c>
      <c r="AB7" s="472">
        <v>126.49286139536632</v>
      </c>
      <c r="AC7" s="65">
        <v>198.38585377383367</v>
      </c>
      <c r="AD7" s="24"/>
      <c r="AE7" s="471">
        <v>406.1</v>
      </c>
      <c r="AF7" s="48">
        <v>1</v>
      </c>
      <c r="AG7" s="48">
        <v>406.1</v>
      </c>
      <c r="AH7" s="476">
        <v>117.18028294906719</v>
      </c>
      <c r="AI7" s="66">
        <v>183.77865370969829</v>
      </c>
      <c r="AJ7" s="24"/>
      <c r="AK7" s="24"/>
      <c r="AL7" s="24"/>
    </row>
    <row r="8" spans="1:38" x14ac:dyDescent="0.25">
      <c r="A8" s="471">
        <v>568.20000000000005</v>
      </c>
      <c r="B8" s="48">
        <v>1</v>
      </c>
      <c r="C8" s="63">
        <v>568.20000000000005</v>
      </c>
      <c r="D8" s="472">
        <v>142.33629282112199</v>
      </c>
      <c r="E8" s="65">
        <v>215.5535568103403</v>
      </c>
      <c r="F8" s="61"/>
      <c r="G8" s="471">
        <v>447.2</v>
      </c>
      <c r="H8" s="48">
        <v>1</v>
      </c>
      <c r="I8" s="48">
        <v>447.2</v>
      </c>
      <c r="J8" s="472">
        <v>128.14685162840806</v>
      </c>
      <c r="K8" s="65">
        <v>199.06161510225331</v>
      </c>
      <c r="L8" s="25"/>
      <c r="M8" s="471">
        <v>429.1</v>
      </c>
      <c r="N8" s="48">
        <v>1</v>
      </c>
      <c r="O8" s="48">
        <v>429.1</v>
      </c>
      <c r="P8" s="472">
        <v>122.54750206837359</v>
      </c>
      <c r="Q8" s="65">
        <v>194.42047123812256</v>
      </c>
      <c r="R8" s="24"/>
      <c r="S8" s="471">
        <v>429.1</v>
      </c>
      <c r="T8" s="48">
        <v>1</v>
      </c>
      <c r="U8" s="475">
        <v>429.1</v>
      </c>
      <c r="V8" s="472">
        <v>122.72158336908296</v>
      </c>
      <c r="W8" s="65">
        <v>193.52086067694478</v>
      </c>
      <c r="X8" s="24"/>
      <c r="Y8" s="471">
        <v>449.2</v>
      </c>
      <c r="Z8" s="48">
        <v>1</v>
      </c>
      <c r="AA8" s="48">
        <v>449.2</v>
      </c>
      <c r="AB8" s="472">
        <v>138.00524750863534</v>
      </c>
      <c r="AC8" s="65">
        <v>200.6201718067685</v>
      </c>
      <c r="AD8" s="24"/>
      <c r="AE8" s="471">
        <v>429.1</v>
      </c>
      <c r="AF8" s="48">
        <v>1</v>
      </c>
      <c r="AG8" s="48">
        <v>429.1</v>
      </c>
      <c r="AH8" s="476">
        <v>124.25939627797827</v>
      </c>
      <c r="AI8" s="66">
        <v>189.98029539953674</v>
      </c>
      <c r="AJ8" s="24"/>
      <c r="AK8" s="24"/>
      <c r="AL8" s="24"/>
    </row>
    <row r="9" spans="1:38" x14ac:dyDescent="0.25">
      <c r="A9" s="471">
        <v>591.20000000000005</v>
      </c>
      <c r="B9" s="48">
        <v>1</v>
      </c>
      <c r="C9" s="63">
        <v>591.20000000000005</v>
      </c>
      <c r="D9" s="472">
        <v>145.53756727405639</v>
      </c>
      <c r="E9" s="65">
        <v>220.07189838693563</v>
      </c>
      <c r="F9" s="61"/>
      <c r="G9" s="471">
        <v>550.20000000000005</v>
      </c>
      <c r="H9" s="48">
        <v>1</v>
      </c>
      <c r="I9" s="48">
        <v>550.20000000000005</v>
      </c>
      <c r="J9" s="472">
        <v>142.27419403303858</v>
      </c>
      <c r="K9" s="65">
        <v>218.97860926728501</v>
      </c>
      <c r="L9" s="25"/>
      <c r="M9" s="471">
        <v>447.2</v>
      </c>
      <c r="N9" s="48">
        <v>1</v>
      </c>
      <c r="O9" s="48">
        <v>447.2</v>
      </c>
      <c r="P9" s="472">
        <v>126.21635273461838</v>
      </c>
      <c r="Q9" s="65">
        <v>199.66969564962872</v>
      </c>
      <c r="R9" s="24"/>
      <c r="S9" s="471">
        <v>447.2</v>
      </c>
      <c r="T9" s="48">
        <v>1</v>
      </c>
      <c r="U9" s="475">
        <v>447.2</v>
      </c>
      <c r="V9" s="472">
        <v>127.21266742666184</v>
      </c>
      <c r="W9" s="65">
        <v>197.36062199282426</v>
      </c>
      <c r="X9" s="24"/>
      <c r="Y9" s="471">
        <v>509.1</v>
      </c>
      <c r="Z9" s="48">
        <v>1</v>
      </c>
      <c r="AA9" s="48">
        <v>509.1</v>
      </c>
      <c r="AB9" s="472">
        <v>127.62595776230073</v>
      </c>
      <c r="AC9" s="65">
        <v>203.55867486676667</v>
      </c>
      <c r="AD9" s="24"/>
      <c r="AE9" s="471">
        <v>447.2</v>
      </c>
      <c r="AF9" s="48">
        <v>1</v>
      </c>
      <c r="AG9" s="48">
        <v>447.2</v>
      </c>
      <c r="AH9" s="476">
        <v>128.53991840864427</v>
      </c>
      <c r="AI9" s="66">
        <v>197.26481961237107</v>
      </c>
      <c r="AJ9" s="24"/>
      <c r="AK9" s="24"/>
      <c r="AL9" s="24"/>
    </row>
    <row r="10" spans="1:38" x14ac:dyDescent="0.25">
      <c r="A10" s="471">
        <v>609.20000000000005</v>
      </c>
      <c r="B10" s="48">
        <v>1</v>
      </c>
      <c r="C10" s="63">
        <v>609.20000000000005</v>
      </c>
      <c r="D10" s="472">
        <v>150.57557028961128</v>
      </c>
      <c r="E10" s="65">
        <v>228.41399740377193</v>
      </c>
      <c r="F10" s="61"/>
      <c r="G10" s="471">
        <v>712.2</v>
      </c>
      <c r="H10" s="48">
        <v>1</v>
      </c>
      <c r="I10" s="48">
        <v>712.2</v>
      </c>
      <c r="J10" s="472">
        <v>168.33589831844532</v>
      </c>
      <c r="K10" s="65">
        <v>256.48780615447106</v>
      </c>
      <c r="L10" s="25"/>
      <c r="M10" s="471">
        <v>509.1</v>
      </c>
      <c r="N10" s="48">
        <v>1</v>
      </c>
      <c r="O10" s="48">
        <v>509.1</v>
      </c>
      <c r="P10" s="472">
        <v>127.42374903294171</v>
      </c>
      <c r="Q10" s="65">
        <v>202.08057892917236</v>
      </c>
      <c r="R10" s="24"/>
      <c r="S10" s="471">
        <v>509.1</v>
      </c>
      <c r="T10" s="48">
        <v>1</v>
      </c>
      <c r="U10" s="475">
        <v>509.1</v>
      </c>
      <c r="V10" s="472">
        <v>129.136866074312</v>
      </c>
      <c r="W10" s="65">
        <v>204.08468313121517</v>
      </c>
      <c r="X10" s="24"/>
      <c r="Y10" s="471">
        <v>527.20000000000005</v>
      </c>
      <c r="Z10" s="48">
        <v>1</v>
      </c>
      <c r="AA10" s="48">
        <v>527.20000000000005</v>
      </c>
      <c r="AB10" s="472">
        <v>133.15974442072425</v>
      </c>
      <c r="AC10" s="65">
        <v>207.312461829879</v>
      </c>
      <c r="AD10" s="24"/>
      <c r="AE10" s="471">
        <v>509.1</v>
      </c>
      <c r="AF10" s="48">
        <v>1</v>
      </c>
      <c r="AG10" s="48">
        <v>509.1</v>
      </c>
      <c r="AH10" s="476">
        <v>126.40848752038794</v>
      </c>
      <c r="AI10" s="66">
        <v>200.55418309661559</v>
      </c>
      <c r="AJ10" s="24"/>
      <c r="AK10" s="24"/>
      <c r="AL10" s="24"/>
    </row>
    <row r="11" spans="1:38" x14ac:dyDescent="0.25">
      <c r="A11" s="471">
        <v>679.2</v>
      </c>
      <c r="B11" s="48">
        <v>1</v>
      </c>
      <c r="C11" s="63">
        <v>679.2</v>
      </c>
      <c r="D11" s="472">
        <v>163.76379061459554</v>
      </c>
      <c r="E11" s="65">
        <v>246.27305546837215</v>
      </c>
      <c r="F11" s="61"/>
      <c r="G11" s="471">
        <v>753.2</v>
      </c>
      <c r="H11" s="48">
        <v>1</v>
      </c>
      <c r="I11" s="48">
        <v>753.2</v>
      </c>
      <c r="J11" s="472">
        <v>177.91863981167333</v>
      </c>
      <c r="K11" s="65">
        <v>262.51636631884253</v>
      </c>
      <c r="L11" s="25"/>
      <c r="M11" s="471">
        <v>527.20000000000005</v>
      </c>
      <c r="N11" s="48">
        <v>1</v>
      </c>
      <c r="O11" s="48">
        <v>527.20000000000005</v>
      </c>
      <c r="P11" s="472">
        <v>146.47953499692619</v>
      </c>
      <c r="Q11" s="65">
        <v>215.51898110388629</v>
      </c>
      <c r="R11" s="24"/>
      <c r="S11" s="471">
        <v>527.20000000000005</v>
      </c>
      <c r="T11" s="48">
        <v>1</v>
      </c>
      <c r="U11" s="475">
        <v>527.20000000000005</v>
      </c>
      <c r="V11" s="472">
        <v>143.90810710403323</v>
      </c>
      <c r="W11" s="65">
        <v>217.05731681668971</v>
      </c>
      <c r="X11" s="24"/>
      <c r="Y11" s="471">
        <v>550.20000000000005</v>
      </c>
      <c r="Z11" s="48">
        <v>1</v>
      </c>
      <c r="AA11" s="48">
        <v>550.20000000000005</v>
      </c>
      <c r="AB11" s="472">
        <v>145.11779819673507</v>
      </c>
      <c r="AC11" s="65">
        <v>220.51315245930994</v>
      </c>
      <c r="AD11" s="24"/>
      <c r="AE11" s="471">
        <v>550.20000000000005</v>
      </c>
      <c r="AF11" s="48">
        <v>1</v>
      </c>
      <c r="AG11" s="48">
        <v>550.20000000000005</v>
      </c>
      <c r="AH11" s="476">
        <v>144.84268205471849</v>
      </c>
      <c r="AI11" s="66">
        <v>218.9689619525667</v>
      </c>
      <c r="AJ11" s="24"/>
      <c r="AK11" s="24"/>
      <c r="AL11" s="24"/>
    </row>
    <row r="12" spans="1:38" x14ac:dyDescent="0.25">
      <c r="A12" s="471">
        <v>712.2</v>
      </c>
      <c r="B12" s="48">
        <v>1</v>
      </c>
      <c r="C12" s="63">
        <v>712.2</v>
      </c>
      <c r="D12" s="472">
        <v>164.78085619917937</v>
      </c>
      <c r="E12" s="65">
        <v>254.38223086477331</v>
      </c>
      <c r="F12" s="61"/>
      <c r="G12" s="471">
        <v>771.3</v>
      </c>
      <c r="H12" s="48">
        <v>1</v>
      </c>
      <c r="I12" s="48">
        <v>771.3</v>
      </c>
      <c r="J12" s="472">
        <v>179.39087002933115</v>
      </c>
      <c r="K12" s="65">
        <v>265.29090364908842</v>
      </c>
      <c r="L12" s="25"/>
      <c r="M12" s="471">
        <v>550.20000000000005</v>
      </c>
      <c r="N12" s="48">
        <v>1</v>
      </c>
      <c r="O12" s="48">
        <v>550.20000000000005</v>
      </c>
      <c r="P12" s="472">
        <v>140.36599560112668</v>
      </c>
      <c r="Q12" s="65">
        <v>218.96741982648066</v>
      </c>
      <c r="R12" s="24"/>
      <c r="S12" s="471">
        <v>550.20000000000005</v>
      </c>
      <c r="T12" s="48">
        <v>1</v>
      </c>
      <c r="U12" s="475">
        <v>550.20000000000005</v>
      </c>
      <c r="V12" s="472">
        <v>141.14776498581264</v>
      </c>
      <c r="W12" s="65">
        <v>219.62611065578298</v>
      </c>
      <c r="X12" s="24"/>
      <c r="Y12" s="471">
        <v>568.20000000000005</v>
      </c>
      <c r="Z12" s="48">
        <v>1</v>
      </c>
      <c r="AA12" s="48">
        <v>568.20000000000005</v>
      </c>
      <c r="AB12" s="472">
        <v>144.88444295534239</v>
      </c>
      <c r="AC12" s="65">
        <v>210.75844453321542</v>
      </c>
      <c r="AD12" s="24"/>
      <c r="AE12" s="471">
        <v>568.20000000000005</v>
      </c>
      <c r="AF12" s="48">
        <v>1</v>
      </c>
      <c r="AG12" s="48">
        <v>568.20000000000005</v>
      </c>
      <c r="AH12" s="476">
        <v>150.11854078901919</v>
      </c>
      <c r="AI12" s="66">
        <v>224.9232322458526</v>
      </c>
      <c r="AJ12" s="24"/>
      <c r="AK12" s="24"/>
      <c r="AL12" s="24"/>
    </row>
    <row r="13" spans="1:38" x14ac:dyDescent="0.25">
      <c r="A13" s="471">
        <v>771.3</v>
      </c>
      <c r="B13" s="48">
        <v>1</v>
      </c>
      <c r="C13" s="63">
        <v>771.3</v>
      </c>
      <c r="D13" s="472">
        <v>177.96067114794224</v>
      </c>
      <c r="E13" s="65">
        <v>266.5774656980937</v>
      </c>
      <c r="F13" s="61"/>
      <c r="G13" s="471">
        <v>933.3</v>
      </c>
      <c r="H13" s="48">
        <v>1</v>
      </c>
      <c r="I13" s="48">
        <v>933.3</v>
      </c>
      <c r="J13" s="476">
        <v>200.26006404752079</v>
      </c>
      <c r="K13" s="66">
        <v>285.63930336083712</v>
      </c>
      <c r="L13" s="25"/>
      <c r="M13" s="471">
        <v>568.20000000000005</v>
      </c>
      <c r="N13" s="48">
        <v>1</v>
      </c>
      <c r="O13" s="48">
        <v>568.20000000000005</v>
      </c>
      <c r="P13" s="472">
        <v>142.34846321621907</v>
      </c>
      <c r="Q13" s="65">
        <v>219.75470789211101</v>
      </c>
      <c r="R13" s="24"/>
      <c r="S13" s="471">
        <v>568.20000000000005</v>
      </c>
      <c r="T13" s="48">
        <v>1</v>
      </c>
      <c r="U13" s="475">
        <v>568.20000000000005</v>
      </c>
      <c r="V13" s="472">
        <v>143.31306242248141</v>
      </c>
      <c r="W13" s="65">
        <v>222.00247915980901</v>
      </c>
      <c r="X13" s="24"/>
      <c r="Y13" s="471">
        <v>671.2</v>
      </c>
      <c r="Z13" s="48">
        <v>1</v>
      </c>
      <c r="AA13" s="48">
        <v>671.2</v>
      </c>
      <c r="AB13" s="472">
        <v>158.86394497886519</v>
      </c>
      <c r="AC13" s="65">
        <v>241.99867869295821</v>
      </c>
      <c r="AD13" s="24"/>
      <c r="AE13" s="471">
        <v>591.20000000000005</v>
      </c>
      <c r="AF13" s="48">
        <v>1</v>
      </c>
      <c r="AG13" s="48">
        <v>591.20000000000005</v>
      </c>
      <c r="AH13" s="476">
        <v>149.35434423695401</v>
      </c>
      <c r="AI13" s="66">
        <v>229.47945540829215</v>
      </c>
      <c r="AJ13" s="24"/>
      <c r="AK13" s="24"/>
      <c r="AL13" s="24"/>
    </row>
    <row r="14" spans="1:38" x14ac:dyDescent="0.25">
      <c r="A14" s="471">
        <v>933.3</v>
      </c>
      <c r="B14" s="48">
        <v>1</v>
      </c>
      <c r="C14" s="63">
        <v>933.3</v>
      </c>
      <c r="D14" s="476">
        <v>204.90648534245173</v>
      </c>
      <c r="E14" s="66">
        <v>285.37757630339559</v>
      </c>
      <c r="F14" s="61"/>
      <c r="G14" s="471">
        <v>1077.4000000000001</v>
      </c>
      <c r="H14" s="48">
        <v>1</v>
      </c>
      <c r="I14" s="48">
        <v>1077.4000000000001</v>
      </c>
      <c r="J14" s="472">
        <v>227.8493855200139</v>
      </c>
      <c r="K14" s="65">
        <v>314.90341901470708</v>
      </c>
      <c r="L14" s="25"/>
      <c r="M14" s="471">
        <v>593.20000000000005</v>
      </c>
      <c r="N14" s="48">
        <v>1</v>
      </c>
      <c r="O14" s="48">
        <v>593.20000000000005</v>
      </c>
      <c r="P14" s="472">
        <v>154.44543316315276</v>
      </c>
      <c r="Q14" s="65">
        <v>226.72679825556492</v>
      </c>
      <c r="R14" s="24"/>
      <c r="S14" s="471">
        <v>593.20000000000005</v>
      </c>
      <c r="T14" s="48">
        <v>1</v>
      </c>
      <c r="U14" s="475">
        <v>593.20000000000005</v>
      </c>
      <c r="V14" s="472">
        <v>153.31026132057656</v>
      </c>
      <c r="W14" s="65">
        <v>230.03819924410507</v>
      </c>
      <c r="X14" s="24"/>
      <c r="Y14" s="471">
        <v>712.2</v>
      </c>
      <c r="Z14" s="48">
        <v>1</v>
      </c>
      <c r="AA14" s="48">
        <v>712.2</v>
      </c>
      <c r="AB14" s="472">
        <v>172.22514389569804</v>
      </c>
      <c r="AC14" s="65">
        <v>257.45668321164084</v>
      </c>
      <c r="AD14" s="24"/>
      <c r="AE14" s="471">
        <v>712.2</v>
      </c>
      <c r="AF14" s="48">
        <v>1</v>
      </c>
      <c r="AG14" s="48">
        <v>712.2</v>
      </c>
      <c r="AH14" s="476">
        <v>171.00362381429582</v>
      </c>
      <c r="AI14" s="66">
        <v>252.30898546855184</v>
      </c>
      <c r="AJ14" s="24"/>
      <c r="AK14" s="24"/>
      <c r="AL14" s="24"/>
    </row>
    <row r="15" spans="1:38" x14ac:dyDescent="0.25">
      <c r="A15" s="471">
        <v>1136.4000000000001</v>
      </c>
      <c r="B15" s="48">
        <v>1</v>
      </c>
      <c r="C15" s="63">
        <v>1136.4000000000001</v>
      </c>
      <c r="D15" s="472">
        <v>243.94704456460332</v>
      </c>
      <c r="E15" s="65">
        <v>325.81875445957519</v>
      </c>
      <c r="F15" s="61"/>
      <c r="G15" s="471">
        <v>1118.4000000000001</v>
      </c>
      <c r="H15" s="48">
        <v>1</v>
      </c>
      <c r="I15" s="48">
        <v>1118.4000000000001</v>
      </c>
      <c r="J15" s="472">
        <v>235.67212137418844</v>
      </c>
      <c r="K15" s="65">
        <v>322.56137350660697</v>
      </c>
      <c r="L15" s="25"/>
      <c r="M15" s="471">
        <v>671.2</v>
      </c>
      <c r="N15" s="48">
        <v>1</v>
      </c>
      <c r="O15" s="48">
        <v>671.2</v>
      </c>
      <c r="P15" s="472">
        <v>159.26183993530015</v>
      </c>
      <c r="Q15" s="65">
        <v>241.09834736098921</v>
      </c>
      <c r="R15" s="24"/>
      <c r="S15" s="471">
        <v>671.2</v>
      </c>
      <c r="T15" s="48">
        <v>1</v>
      </c>
      <c r="U15" s="475">
        <v>671.2</v>
      </c>
      <c r="V15" s="472">
        <v>158.49220643592062</v>
      </c>
      <c r="W15" s="65">
        <v>243.1579131109485</v>
      </c>
      <c r="X15" s="24"/>
      <c r="Y15" s="471">
        <v>771.3</v>
      </c>
      <c r="Z15" s="48">
        <v>1</v>
      </c>
      <c r="AA15" s="48">
        <v>771.3</v>
      </c>
      <c r="AB15" s="472">
        <v>183.67689606642125</v>
      </c>
      <c r="AC15" s="65">
        <v>267.74755985520449</v>
      </c>
      <c r="AD15" s="24"/>
      <c r="AE15" s="471">
        <v>730.2</v>
      </c>
      <c r="AF15" s="48">
        <v>1</v>
      </c>
      <c r="AG15" s="48">
        <v>730.2</v>
      </c>
      <c r="AH15" s="476">
        <v>175.62388089998316</v>
      </c>
      <c r="AI15" s="66">
        <v>250.13012818292833</v>
      </c>
      <c r="AJ15" s="24"/>
      <c r="AK15" s="24"/>
      <c r="AL15" s="24"/>
    </row>
    <row r="16" spans="1:38" x14ac:dyDescent="0.25">
      <c r="A16" s="471">
        <v>1239.4000000000001</v>
      </c>
      <c r="B16" s="48">
        <v>1</v>
      </c>
      <c r="C16" s="63">
        <v>1239.4000000000001</v>
      </c>
      <c r="D16" s="472">
        <v>253.54288956738122</v>
      </c>
      <c r="E16" s="65">
        <v>339.89447534768897</v>
      </c>
      <c r="F16" s="61"/>
      <c r="G16" s="471">
        <v>1136.4000000000001</v>
      </c>
      <c r="H16" s="48">
        <v>1</v>
      </c>
      <c r="I16" s="48">
        <v>1136.4000000000001</v>
      </c>
      <c r="J16" s="472">
        <v>237.17950786890779</v>
      </c>
      <c r="K16" s="65">
        <v>325.17551391247474</v>
      </c>
      <c r="L16" s="25"/>
      <c r="M16" s="471">
        <v>712.2</v>
      </c>
      <c r="N16" s="48">
        <v>1</v>
      </c>
      <c r="O16" s="48">
        <v>712.2</v>
      </c>
      <c r="P16" s="472">
        <v>169.97894397288152</v>
      </c>
      <c r="Q16" s="65">
        <v>255.62232831475106</v>
      </c>
      <c r="R16" s="24"/>
      <c r="S16" s="471">
        <v>712.2</v>
      </c>
      <c r="T16" s="48">
        <v>1</v>
      </c>
      <c r="U16" s="475">
        <v>712.2</v>
      </c>
      <c r="V16" s="472">
        <v>169.93725983455519</v>
      </c>
      <c r="W16" s="65">
        <v>253.80685963033406</v>
      </c>
      <c r="X16" s="24"/>
      <c r="Y16" s="471">
        <v>833.3</v>
      </c>
      <c r="Z16" s="48">
        <v>1</v>
      </c>
      <c r="AA16" s="48">
        <v>833.3</v>
      </c>
      <c r="AB16" s="472">
        <v>181.49866974367481</v>
      </c>
      <c r="AC16" s="65">
        <v>268.64361675750831</v>
      </c>
      <c r="AD16" s="24"/>
      <c r="AE16" s="471">
        <v>753.2</v>
      </c>
      <c r="AF16" s="48">
        <v>1</v>
      </c>
      <c r="AG16" s="48">
        <v>753.2</v>
      </c>
      <c r="AH16" s="476">
        <v>178.01767297643178</v>
      </c>
      <c r="AI16" s="66">
        <v>260.94048995353376</v>
      </c>
      <c r="AJ16" s="24"/>
      <c r="AK16" s="24"/>
      <c r="AL16" s="24"/>
    </row>
    <row r="17" spans="1:38" x14ac:dyDescent="0.25">
      <c r="A17" s="471">
        <v>1257.4000000000001</v>
      </c>
      <c r="B17" s="48">
        <v>1</v>
      </c>
      <c r="C17" s="63">
        <v>1257.4000000000001</v>
      </c>
      <c r="D17" s="476">
        <v>268.94367137265408</v>
      </c>
      <c r="E17" s="66">
        <v>351.95546239929774</v>
      </c>
      <c r="F17" s="61"/>
      <c r="G17" s="471">
        <v>1239.4000000000001</v>
      </c>
      <c r="H17" s="48">
        <v>1</v>
      </c>
      <c r="I17" s="48">
        <v>1239.4000000000001</v>
      </c>
      <c r="J17" s="472">
        <v>246.92833822312664</v>
      </c>
      <c r="K17" s="65">
        <v>339.62944133037286</v>
      </c>
      <c r="L17" s="25"/>
      <c r="M17" s="471">
        <v>730.2</v>
      </c>
      <c r="N17" s="48">
        <v>1</v>
      </c>
      <c r="O17" s="48">
        <v>730.2</v>
      </c>
      <c r="P17" s="472">
        <v>182.09066409788136</v>
      </c>
      <c r="Q17" s="65">
        <v>265.75217607518215</v>
      </c>
      <c r="R17" s="24"/>
      <c r="S17" s="471">
        <v>730.2</v>
      </c>
      <c r="T17" s="48">
        <v>1</v>
      </c>
      <c r="U17" s="475">
        <v>730.2</v>
      </c>
      <c r="V17" s="472">
        <v>182.65776087715309</v>
      </c>
      <c r="W17" s="65">
        <v>262.94725984430124</v>
      </c>
      <c r="X17" s="24"/>
      <c r="Y17" s="471">
        <v>874.3</v>
      </c>
      <c r="Z17" s="48">
        <v>1</v>
      </c>
      <c r="AA17" s="48">
        <v>874.3</v>
      </c>
      <c r="AB17" s="472">
        <v>197.25843747799865</v>
      </c>
      <c r="AC17" s="65">
        <v>283.33961171000169</v>
      </c>
      <c r="AD17" s="24"/>
      <c r="AE17" s="471">
        <v>771.3</v>
      </c>
      <c r="AF17" s="48">
        <v>1</v>
      </c>
      <c r="AG17" s="48">
        <v>771.3</v>
      </c>
      <c r="AH17" s="476">
        <v>182.37159462567357</v>
      </c>
      <c r="AI17" s="66">
        <v>265.25370361914275</v>
      </c>
      <c r="AJ17" s="24"/>
      <c r="AK17" s="24"/>
      <c r="AL17" s="24"/>
    </row>
    <row r="18" spans="1:38" x14ac:dyDescent="0.25">
      <c r="A18" s="471">
        <v>1298.5</v>
      </c>
      <c r="B18" s="48">
        <v>1</v>
      </c>
      <c r="C18" s="63">
        <v>1298.5</v>
      </c>
      <c r="D18" s="476">
        <v>264.26748151398249</v>
      </c>
      <c r="E18" s="66">
        <v>351.63402965418356</v>
      </c>
      <c r="F18" s="61"/>
      <c r="G18" s="471">
        <v>1257.4000000000001</v>
      </c>
      <c r="H18" s="48">
        <v>1</v>
      </c>
      <c r="I18" s="48">
        <v>1257.4000000000001</v>
      </c>
      <c r="J18" s="476">
        <v>259.21639953564261</v>
      </c>
      <c r="K18" s="66">
        <v>344.25249609124626</v>
      </c>
      <c r="L18" s="25"/>
      <c r="M18" s="471">
        <v>753.2</v>
      </c>
      <c r="N18" s="48">
        <v>1</v>
      </c>
      <c r="O18" s="48">
        <v>753.2</v>
      </c>
      <c r="P18" s="472">
        <v>179.13902555097073</v>
      </c>
      <c r="Q18" s="65">
        <v>267.20227889948245</v>
      </c>
      <c r="R18" s="24"/>
      <c r="S18" s="471">
        <v>753.2</v>
      </c>
      <c r="T18" s="48">
        <v>1</v>
      </c>
      <c r="U18" s="475">
        <v>753.2</v>
      </c>
      <c r="V18" s="472">
        <v>177.89589394432437</v>
      </c>
      <c r="W18" s="65">
        <v>262.28940759740863</v>
      </c>
      <c r="X18" s="24"/>
      <c r="Y18" s="471">
        <v>892.3</v>
      </c>
      <c r="Z18" s="48">
        <v>1</v>
      </c>
      <c r="AA18" s="48">
        <v>892.3</v>
      </c>
      <c r="AB18" s="472">
        <v>194.37754449448721</v>
      </c>
      <c r="AC18" s="65">
        <v>278.13523551850739</v>
      </c>
      <c r="AD18" s="24"/>
      <c r="AE18" s="471">
        <v>794.3</v>
      </c>
      <c r="AF18" s="48">
        <v>1</v>
      </c>
      <c r="AG18" s="48">
        <v>794.3</v>
      </c>
      <c r="AH18" s="476">
        <v>182.43204092400825</v>
      </c>
      <c r="AI18" s="66">
        <v>261.92783310841821</v>
      </c>
      <c r="AJ18" s="24"/>
      <c r="AK18" s="24"/>
      <c r="AL18" s="24"/>
    </row>
    <row r="19" spans="1:38" x14ac:dyDescent="0.25">
      <c r="A19" s="471">
        <v>1501.5</v>
      </c>
      <c r="B19" s="48">
        <v>1</v>
      </c>
      <c r="C19" s="63">
        <v>1501.5</v>
      </c>
      <c r="D19" s="476">
        <v>285.34989597788854</v>
      </c>
      <c r="E19" s="66">
        <v>370.54538480495853</v>
      </c>
      <c r="F19" s="61"/>
      <c r="G19" s="471">
        <v>1280.4000000000001</v>
      </c>
      <c r="H19" s="48">
        <v>1</v>
      </c>
      <c r="I19" s="48">
        <v>1280.4000000000001</v>
      </c>
      <c r="J19" s="472">
        <v>256.10830355372394</v>
      </c>
      <c r="K19" s="65">
        <v>343.88203005774483</v>
      </c>
      <c r="L19" s="25"/>
      <c r="M19" s="471">
        <v>771.3</v>
      </c>
      <c r="N19" s="48">
        <v>1</v>
      </c>
      <c r="O19" s="48">
        <v>771.3</v>
      </c>
      <c r="P19" s="472">
        <v>183.56399605960215</v>
      </c>
      <c r="Q19" s="65">
        <v>267.70644777369654</v>
      </c>
      <c r="R19" s="24"/>
      <c r="S19" s="471">
        <v>771.3</v>
      </c>
      <c r="T19" s="48">
        <v>1</v>
      </c>
      <c r="U19" s="475">
        <v>771.3</v>
      </c>
      <c r="V19" s="472">
        <v>183.30721271835569</v>
      </c>
      <c r="W19" s="65">
        <v>268.43223045916477</v>
      </c>
      <c r="X19" s="24"/>
      <c r="Y19" s="471">
        <v>933.3</v>
      </c>
      <c r="Z19" s="48">
        <v>1</v>
      </c>
      <c r="AA19" s="48">
        <v>933.3</v>
      </c>
      <c r="AB19" s="476">
        <v>209.83221062739344</v>
      </c>
      <c r="AC19" s="66">
        <v>291.66697344962205</v>
      </c>
      <c r="AD19" s="24"/>
      <c r="AE19" s="471">
        <v>812.3</v>
      </c>
      <c r="AF19" s="48">
        <v>1</v>
      </c>
      <c r="AG19" s="48">
        <v>812.3</v>
      </c>
      <c r="AH19" s="476">
        <v>192.78500183951201</v>
      </c>
      <c r="AI19" s="66">
        <v>267.99713775084268</v>
      </c>
      <c r="AJ19" s="24"/>
      <c r="AK19" s="24"/>
      <c r="AL19" s="24"/>
    </row>
    <row r="20" spans="1:38" x14ac:dyDescent="0.25">
      <c r="A20" s="471">
        <v>1645.6</v>
      </c>
      <c r="B20" s="48">
        <v>1</v>
      </c>
      <c r="C20" s="63">
        <v>1645.6</v>
      </c>
      <c r="D20" s="472">
        <v>299.05090243463013</v>
      </c>
      <c r="E20" s="65">
        <v>394.44520411891017</v>
      </c>
      <c r="F20" s="61"/>
      <c r="G20" s="471">
        <v>1298.5</v>
      </c>
      <c r="H20" s="48">
        <v>1</v>
      </c>
      <c r="I20" s="48">
        <v>1298.5</v>
      </c>
      <c r="J20" s="476">
        <v>256.83422172369461</v>
      </c>
      <c r="K20" s="66">
        <v>348.83860043954195</v>
      </c>
      <c r="L20" s="25"/>
      <c r="M20" s="471">
        <v>833.3</v>
      </c>
      <c r="N20" s="48">
        <v>1</v>
      </c>
      <c r="O20" s="48">
        <v>833.3</v>
      </c>
      <c r="P20" s="472">
        <v>183.05196188142796</v>
      </c>
      <c r="Q20" s="65">
        <v>273.96960863952069</v>
      </c>
      <c r="R20" s="24"/>
      <c r="S20" s="471">
        <v>833.3</v>
      </c>
      <c r="T20" s="48">
        <v>1</v>
      </c>
      <c r="U20" s="475">
        <v>833.3</v>
      </c>
      <c r="V20" s="472">
        <v>184.3135649749884</v>
      </c>
      <c r="W20" s="65">
        <v>273.17814143556291</v>
      </c>
      <c r="X20" s="24"/>
      <c r="Y20" s="471">
        <v>995.3</v>
      </c>
      <c r="Z20" s="48">
        <v>1</v>
      </c>
      <c r="AA20" s="48">
        <v>995.3</v>
      </c>
      <c r="AB20" s="472">
        <v>213.23684966240663</v>
      </c>
      <c r="AC20" s="65">
        <v>305.29794797964826</v>
      </c>
      <c r="AD20" s="24"/>
      <c r="AE20" s="471">
        <v>915.3</v>
      </c>
      <c r="AF20" s="48">
        <v>1</v>
      </c>
      <c r="AG20" s="48">
        <v>915.3</v>
      </c>
      <c r="AH20" s="476">
        <v>202.45887674714712</v>
      </c>
      <c r="AI20" s="66">
        <v>292.3719861334522</v>
      </c>
      <c r="AJ20" s="24"/>
      <c r="AK20" s="24"/>
      <c r="AL20" s="24"/>
    </row>
    <row r="21" spans="1:38" x14ac:dyDescent="0.25">
      <c r="A21" s="471">
        <v>1815.6</v>
      </c>
      <c r="B21" s="48">
        <v>1</v>
      </c>
      <c r="C21" s="63">
        <v>1815.6</v>
      </c>
      <c r="D21" s="472">
        <v>319.39999999999998</v>
      </c>
      <c r="E21" s="65">
        <v>427.54294765284737</v>
      </c>
      <c r="F21" s="61"/>
      <c r="G21" s="471">
        <v>1442.5</v>
      </c>
      <c r="H21" s="48">
        <v>1</v>
      </c>
      <c r="I21" s="48">
        <v>1442.5</v>
      </c>
      <c r="J21" s="472">
        <v>276.41720063389658</v>
      </c>
      <c r="K21" s="65">
        <v>367.1318268251573</v>
      </c>
      <c r="L21" s="25"/>
      <c r="M21" s="471">
        <v>851.3</v>
      </c>
      <c r="N21" s="48">
        <v>1</v>
      </c>
      <c r="O21" s="48">
        <v>851.3</v>
      </c>
      <c r="P21" s="472">
        <v>184.97398360726925</v>
      </c>
      <c r="Q21" s="65">
        <v>276.14976791476704</v>
      </c>
      <c r="R21" s="24"/>
      <c r="S21" s="471">
        <v>851.3</v>
      </c>
      <c r="T21" s="48">
        <v>1</v>
      </c>
      <c r="U21" s="475">
        <v>851.3</v>
      </c>
      <c r="V21" s="472">
        <v>187.11899485012248</v>
      </c>
      <c r="W21" s="65">
        <v>275.83669730971508</v>
      </c>
      <c r="X21" s="24"/>
      <c r="Y21" s="471">
        <v>1036.3</v>
      </c>
      <c r="Z21" s="48">
        <v>1</v>
      </c>
      <c r="AA21" s="48">
        <v>1036.3</v>
      </c>
      <c r="AB21" s="472">
        <v>224.20969832555716</v>
      </c>
      <c r="AC21" s="65">
        <v>315.02884615892913</v>
      </c>
      <c r="AD21" s="24"/>
      <c r="AE21" s="471">
        <v>933.3</v>
      </c>
      <c r="AF21" s="48">
        <v>1</v>
      </c>
      <c r="AG21" s="48">
        <v>933.3</v>
      </c>
      <c r="AH21" s="476">
        <v>212.15058234293363</v>
      </c>
      <c r="AI21" s="66">
        <v>297.97528799466426</v>
      </c>
      <c r="AJ21" s="24"/>
      <c r="AK21" s="24"/>
      <c r="AL21" s="24"/>
    </row>
    <row r="22" spans="1:38" x14ac:dyDescent="0.25">
      <c r="A22" s="471">
        <v>1866.7</v>
      </c>
      <c r="B22" s="48">
        <v>1</v>
      </c>
      <c r="C22" s="63">
        <v>1866.7</v>
      </c>
      <c r="D22" s="472">
        <v>323.5400644645527</v>
      </c>
      <c r="E22" s="65">
        <v>431.57270887186996</v>
      </c>
      <c r="F22" s="61"/>
      <c r="G22" s="471">
        <v>1460.5</v>
      </c>
      <c r="H22" s="48">
        <v>1</v>
      </c>
      <c r="I22" s="48">
        <v>1460.5</v>
      </c>
      <c r="J22" s="476">
        <v>275.94707634247737</v>
      </c>
      <c r="K22" s="66">
        <v>368.93797325808237</v>
      </c>
      <c r="L22" s="25"/>
      <c r="M22" s="471">
        <v>874.3</v>
      </c>
      <c r="N22" s="48">
        <v>1</v>
      </c>
      <c r="O22" s="48">
        <v>874.3</v>
      </c>
      <c r="P22" s="472">
        <v>193.1885723313795</v>
      </c>
      <c r="Q22" s="65">
        <v>288.97667677602828</v>
      </c>
      <c r="R22" s="24"/>
      <c r="S22" s="471">
        <v>874.3</v>
      </c>
      <c r="T22" s="48">
        <v>1</v>
      </c>
      <c r="U22" s="475">
        <v>874.3</v>
      </c>
      <c r="V22" s="472">
        <v>192.39173073096208</v>
      </c>
      <c r="W22" s="65">
        <v>281.00824241319845</v>
      </c>
      <c r="X22" s="24"/>
      <c r="Y22" s="471">
        <v>1054.3</v>
      </c>
      <c r="Z22" s="48">
        <v>1</v>
      </c>
      <c r="AA22" s="48">
        <v>1054.3</v>
      </c>
      <c r="AB22" s="472">
        <v>226.97191828006029</v>
      </c>
      <c r="AC22" s="65">
        <v>317.88272391163559</v>
      </c>
      <c r="AD22" s="24"/>
      <c r="AE22" s="471">
        <v>1036.3</v>
      </c>
      <c r="AF22" s="48">
        <v>1</v>
      </c>
      <c r="AG22" s="48">
        <v>1036.3</v>
      </c>
      <c r="AH22" s="476">
        <v>221.65656089820504</v>
      </c>
      <c r="AI22" s="66">
        <v>313.29673607823213</v>
      </c>
      <c r="AJ22" s="24"/>
      <c r="AK22" s="24"/>
      <c r="AL22" s="24"/>
    </row>
    <row r="23" spans="1:38" x14ac:dyDescent="0.25">
      <c r="A23" s="471">
        <v>1976.6</v>
      </c>
      <c r="B23" s="48">
        <v>1</v>
      </c>
      <c r="C23" s="63">
        <v>1976.6</v>
      </c>
      <c r="D23" s="472">
        <v>342.14454515505622</v>
      </c>
      <c r="E23" s="65">
        <v>437.37726380689116</v>
      </c>
      <c r="F23" s="61"/>
      <c r="G23" s="471">
        <v>1483.5</v>
      </c>
      <c r="H23" s="48">
        <v>1</v>
      </c>
      <c r="I23" s="48">
        <v>1483.5</v>
      </c>
      <c r="J23" s="472">
        <v>281.03601784676681</v>
      </c>
      <c r="K23" s="65">
        <v>377.92713464503368</v>
      </c>
      <c r="L23" s="25"/>
      <c r="M23" s="471">
        <v>892.3</v>
      </c>
      <c r="N23" s="48">
        <v>1</v>
      </c>
      <c r="O23" s="48">
        <v>892.3</v>
      </c>
      <c r="P23" s="472">
        <v>196.38038079658691</v>
      </c>
      <c r="Q23" s="65">
        <v>303.45153773250297</v>
      </c>
      <c r="R23" s="24"/>
      <c r="S23" s="471">
        <v>892.3</v>
      </c>
      <c r="T23" s="48">
        <v>1</v>
      </c>
      <c r="U23" s="475">
        <v>892.3</v>
      </c>
      <c r="V23" s="472">
        <v>199.43045635140251</v>
      </c>
      <c r="W23" s="65">
        <v>288.73785403484374</v>
      </c>
      <c r="X23" s="24"/>
      <c r="Y23" s="471">
        <v>1095.4000000000001</v>
      </c>
      <c r="Z23" s="48">
        <v>1</v>
      </c>
      <c r="AA23" s="48">
        <v>1095.4000000000001</v>
      </c>
      <c r="AB23" s="476">
        <v>231.44210511556278</v>
      </c>
      <c r="AC23" s="66">
        <v>321.34412712610367</v>
      </c>
      <c r="AD23" s="24"/>
      <c r="AE23" s="471">
        <v>1118.4000000000001</v>
      </c>
      <c r="AF23" s="48">
        <v>1</v>
      </c>
      <c r="AG23" s="48">
        <v>1118.4000000000001</v>
      </c>
      <c r="AH23" s="476">
        <v>236.6194428518653</v>
      </c>
      <c r="AI23" s="66">
        <v>322.25076824522836</v>
      </c>
      <c r="AJ23" s="24"/>
      <c r="AK23" s="24"/>
      <c r="AL23" s="24"/>
    </row>
    <row r="24" spans="1:38" x14ac:dyDescent="0.25">
      <c r="A24" s="471">
        <v>2028.7</v>
      </c>
      <c r="B24" s="48">
        <v>1</v>
      </c>
      <c r="C24" s="63">
        <v>2028.7</v>
      </c>
      <c r="D24" s="472">
        <v>348.28514508256876</v>
      </c>
      <c r="E24" s="65">
        <v>440.67000270599203</v>
      </c>
      <c r="F24" s="61"/>
      <c r="G24" s="471">
        <v>1501.5</v>
      </c>
      <c r="H24" s="48">
        <v>1</v>
      </c>
      <c r="I24" s="48">
        <v>1501.5</v>
      </c>
      <c r="J24" s="476">
        <v>280.1172922682195</v>
      </c>
      <c r="K24" s="66">
        <v>377.50389874274396</v>
      </c>
      <c r="L24" s="25"/>
      <c r="M24" s="471">
        <v>933.3</v>
      </c>
      <c r="N24" s="48">
        <v>1</v>
      </c>
      <c r="O24" s="48">
        <v>933.3</v>
      </c>
      <c r="P24" s="476">
        <v>208.99212896678623</v>
      </c>
      <c r="Q24" s="66">
        <v>297.79638876108442</v>
      </c>
      <c r="R24" s="24"/>
      <c r="S24" s="471">
        <v>933.3</v>
      </c>
      <c r="T24" s="48">
        <v>1</v>
      </c>
      <c r="U24" s="475">
        <v>933.3</v>
      </c>
      <c r="V24" s="476">
        <v>208.43339627649542</v>
      </c>
      <c r="W24" s="66">
        <v>293.57181723489953</v>
      </c>
      <c r="X24" s="24"/>
      <c r="Y24" s="471">
        <v>1136.4000000000001</v>
      </c>
      <c r="Z24" s="48">
        <v>1</v>
      </c>
      <c r="AA24" s="48">
        <v>1136.4000000000001</v>
      </c>
      <c r="AB24" s="472">
        <v>231.23799894066235</v>
      </c>
      <c r="AC24" s="65">
        <v>330.11070077790328</v>
      </c>
      <c r="AD24" s="24"/>
      <c r="AE24" s="471">
        <v>1136.4000000000001</v>
      </c>
      <c r="AF24" s="48">
        <v>1</v>
      </c>
      <c r="AG24" s="48">
        <v>1136.4000000000001</v>
      </c>
      <c r="AH24" s="476">
        <v>241.16923190133716</v>
      </c>
      <c r="AI24" s="66">
        <v>327.97621205398241</v>
      </c>
      <c r="AJ24" s="24"/>
      <c r="AK24" s="24"/>
      <c r="AL24" s="24"/>
    </row>
    <row r="25" spans="1:38" x14ac:dyDescent="0.25">
      <c r="A25" s="471">
        <v>999.8</v>
      </c>
      <c r="B25" s="48">
        <v>2</v>
      </c>
      <c r="C25" s="63">
        <v>1999.6</v>
      </c>
      <c r="D25" s="472">
        <v>316.5979948732583</v>
      </c>
      <c r="E25" s="65">
        <v>433.60668275798997</v>
      </c>
      <c r="F25" s="61"/>
      <c r="G25" s="471">
        <v>1645.6</v>
      </c>
      <c r="H25" s="48">
        <v>1</v>
      </c>
      <c r="I25" s="48">
        <v>1645.6</v>
      </c>
      <c r="J25" s="472">
        <v>299.83161638452947</v>
      </c>
      <c r="K25" s="65">
        <v>394.72603409612293</v>
      </c>
      <c r="L25" s="25"/>
      <c r="M25" s="471">
        <v>1036.3</v>
      </c>
      <c r="N25" s="48">
        <v>1</v>
      </c>
      <c r="O25" s="48">
        <v>1036.3</v>
      </c>
      <c r="P25" s="472">
        <v>227.82652515180993</v>
      </c>
      <c r="Q25" s="65">
        <v>319.57711272605866</v>
      </c>
      <c r="R25" s="24"/>
      <c r="S25" s="471">
        <v>1036.3</v>
      </c>
      <c r="T25" s="48">
        <v>1</v>
      </c>
      <c r="U25" s="475">
        <v>1036.3</v>
      </c>
      <c r="V25" s="472">
        <v>226.21086151773599</v>
      </c>
      <c r="W25" s="65">
        <v>317.50139341545758</v>
      </c>
      <c r="X25" s="24"/>
      <c r="Y25" s="471">
        <v>1198.4000000000001</v>
      </c>
      <c r="Z25" s="48">
        <v>1</v>
      </c>
      <c r="AA25" s="48">
        <v>1198.4000000000001</v>
      </c>
      <c r="AB25" s="472">
        <v>250.43978041817908</v>
      </c>
      <c r="AC25" s="65">
        <v>340.87775459553012</v>
      </c>
      <c r="AD25" s="24"/>
      <c r="AE25" s="471">
        <v>1198.4000000000001</v>
      </c>
      <c r="AF25" s="48">
        <v>1</v>
      </c>
      <c r="AG25" s="48">
        <v>1198.4000000000001</v>
      </c>
      <c r="AH25" s="476">
        <v>250.41503768940666</v>
      </c>
      <c r="AI25" s="66">
        <v>345.80728055063315</v>
      </c>
      <c r="AJ25" s="24"/>
      <c r="AK25" s="24"/>
      <c r="AL25" s="24"/>
    </row>
    <row r="26" spans="1:38" x14ac:dyDescent="0.25">
      <c r="A26" s="471">
        <v>1156.4000000000001</v>
      </c>
      <c r="B26" s="48">
        <v>2</v>
      </c>
      <c r="C26" s="63">
        <v>2312.8000000000002</v>
      </c>
      <c r="D26" s="472">
        <v>358.68948043013398</v>
      </c>
      <c r="E26" s="65">
        <v>475.305735589459</v>
      </c>
      <c r="F26" s="61"/>
      <c r="G26" s="471">
        <v>1663.6</v>
      </c>
      <c r="H26" s="48">
        <v>1</v>
      </c>
      <c r="I26" s="48">
        <v>1663.6</v>
      </c>
      <c r="J26" s="476">
        <v>296.68389584240754</v>
      </c>
      <c r="K26" s="66">
        <v>400.50407896851448</v>
      </c>
      <c r="L26" s="25"/>
      <c r="M26" s="471">
        <v>1054.3</v>
      </c>
      <c r="N26" s="48">
        <v>1</v>
      </c>
      <c r="O26" s="48">
        <v>1054.3</v>
      </c>
      <c r="P26" s="472">
        <v>232.56222800659759</v>
      </c>
      <c r="Q26" s="65">
        <v>321.52440900805721</v>
      </c>
      <c r="R26" s="24"/>
      <c r="S26" s="471">
        <v>1054.3</v>
      </c>
      <c r="T26" s="48">
        <v>1</v>
      </c>
      <c r="U26" s="475">
        <v>1054.3</v>
      </c>
      <c r="V26" s="472">
        <v>230.63124581499642</v>
      </c>
      <c r="W26" s="65">
        <v>323.54062029806005</v>
      </c>
      <c r="X26" s="24"/>
      <c r="Y26" s="471">
        <v>1216.4000000000001</v>
      </c>
      <c r="Z26" s="48">
        <v>1</v>
      </c>
      <c r="AA26" s="48">
        <v>1216.4000000000001</v>
      </c>
      <c r="AB26" s="472">
        <v>247.50423998668626</v>
      </c>
      <c r="AC26" s="65">
        <v>345.80241359720515</v>
      </c>
      <c r="AD26" s="24"/>
      <c r="AE26" s="471">
        <v>1257.4000000000001</v>
      </c>
      <c r="AF26" s="48">
        <v>1</v>
      </c>
      <c r="AG26" s="48">
        <v>1257.4000000000001</v>
      </c>
      <c r="AH26" s="476">
        <v>261.45366094985985</v>
      </c>
      <c r="AI26" s="66">
        <v>357.99122229003899</v>
      </c>
      <c r="AJ26" s="24"/>
      <c r="AK26" s="24"/>
      <c r="AL26" s="24"/>
    </row>
    <row r="27" spans="1:38" x14ac:dyDescent="0.25">
      <c r="A27" s="471">
        <v>1182.4000000000001</v>
      </c>
      <c r="B27" s="48">
        <v>2</v>
      </c>
      <c r="C27" s="63">
        <v>2364.8000000000002</v>
      </c>
      <c r="D27" s="472">
        <v>364.48729643904488</v>
      </c>
      <c r="E27" s="65">
        <v>487.28125026653214</v>
      </c>
      <c r="F27" s="24"/>
      <c r="G27" s="471">
        <v>1807.6</v>
      </c>
      <c r="H27" s="48">
        <v>1</v>
      </c>
      <c r="I27" s="48">
        <v>1807.6</v>
      </c>
      <c r="J27" s="472">
        <v>319.14640810108227</v>
      </c>
      <c r="K27" s="65">
        <v>416.06627039791147</v>
      </c>
      <c r="L27" s="25"/>
      <c r="M27" s="471">
        <v>1077.4000000000001</v>
      </c>
      <c r="N27" s="48">
        <v>1</v>
      </c>
      <c r="O27" s="48">
        <v>1077.4000000000001</v>
      </c>
      <c r="P27" s="472">
        <v>226.85115739635026</v>
      </c>
      <c r="Q27" s="65">
        <v>314.13413686802335</v>
      </c>
      <c r="R27" s="24"/>
      <c r="S27" s="471">
        <v>1077.4000000000001</v>
      </c>
      <c r="T27" s="48">
        <v>1</v>
      </c>
      <c r="U27" s="475">
        <v>1077.4000000000001</v>
      </c>
      <c r="V27" s="472">
        <v>225.83167048196995</v>
      </c>
      <c r="W27" s="65">
        <v>316.71538560774104</v>
      </c>
      <c r="X27" s="24"/>
      <c r="Y27" s="471">
        <v>1239.4000000000001</v>
      </c>
      <c r="Z27" s="48">
        <v>1</v>
      </c>
      <c r="AA27" s="48">
        <v>1239.4000000000001</v>
      </c>
      <c r="AB27" s="472">
        <v>259.95628732374536</v>
      </c>
      <c r="AC27" s="65">
        <v>347.78274431135753</v>
      </c>
      <c r="AD27" s="24"/>
      <c r="AE27" s="471">
        <v>1280.4000000000001</v>
      </c>
      <c r="AF27" s="48">
        <v>1</v>
      </c>
      <c r="AG27" s="48">
        <v>1280.4000000000001</v>
      </c>
      <c r="AH27" s="476">
        <v>259.59818335746502</v>
      </c>
      <c r="AI27" s="66">
        <v>346.68214405579658</v>
      </c>
      <c r="AJ27" s="24"/>
      <c r="AK27" s="24"/>
      <c r="AL27" s="24"/>
    </row>
    <row r="28" spans="1:38" x14ac:dyDescent="0.25">
      <c r="A28" s="471">
        <v>1338.9</v>
      </c>
      <c r="B28" s="48">
        <v>2</v>
      </c>
      <c r="C28" s="63">
        <v>2677.8</v>
      </c>
      <c r="D28" s="472">
        <v>406.24202446899744</v>
      </c>
      <c r="E28" s="65">
        <v>536.48749897457117</v>
      </c>
      <c r="F28" s="61"/>
      <c r="G28" s="471">
        <v>1866.7</v>
      </c>
      <c r="H28" s="48">
        <v>1</v>
      </c>
      <c r="I28" s="48">
        <v>1866.7</v>
      </c>
      <c r="J28" s="472">
        <v>323.01615311398109</v>
      </c>
      <c r="K28" s="65">
        <v>430.19442129931258</v>
      </c>
      <c r="L28" s="25"/>
      <c r="M28" s="471">
        <v>1079.4000000000001</v>
      </c>
      <c r="N28" s="48">
        <v>1</v>
      </c>
      <c r="O28" s="48">
        <v>1079.4000000000001</v>
      </c>
      <c r="P28" s="472">
        <v>231.29963214772246</v>
      </c>
      <c r="Q28" s="65">
        <v>318.27838617039197</v>
      </c>
      <c r="R28" s="24"/>
      <c r="S28" s="471">
        <v>1079.4000000000001</v>
      </c>
      <c r="T28" s="48">
        <v>1</v>
      </c>
      <c r="U28" s="475">
        <v>1079.4000000000001</v>
      </c>
      <c r="V28" s="472">
        <v>229.69143761570481</v>
      </c>
      <c r="W28" s="65">
        <v>318.78070143619601</v>
      </c>
      <c r="X28" s="24"/>
      <c r="Y28" s="471">
        <v>1257.4000000000001</v>
      </c>
      <c r="Z28" s="48">
        <v>1</v>
      </c>
      <c r="AA28" s="48">
        <v>1257.4000000000001</v>
      </c>
      <c r="AB28" s="476">
        <v>265.21016199770355</v>
      </c>
      <c r="AC28" s="66">
        <v>348.92960702668461</v>
      </c>
      <c r="AD28" s="24"/>
      <c r="AE28" s="471">
        <v>1298.5</v>
      </c>
      <c r="AF28" s="48">
        <v>1</v>
      </c>
      <c r="AG28" s="48">
        <v>1298.5</v>
      </c>
      <c r="AH28" s="476">
        <v>250.61650628555705</v>
      </c>
      <c r="AI28" s="66">
        <v>347.75685676763413</v>
      </c>
      <c r="AJ28" s="24"/>
      <c r="AK28" s="24"/>
      <c r="AL28" s="24"/>
    </row>
    <row r="29" spans="1:38" x14ac:dyDescent="0.25">
      <c r="A29" s="477">
        <v>1495.5</v>
      </c>
      <c r="B29" s="310">
        <v>2</v>
      </c>
      <c r="C29" s="478">
        <v>2991</v>
      </c>
      <c r="D29" s="479">
        <v>449.26224195313284</v>
      </c>
      <c r="E29" s="67">
        <v>556.22459504614892</v>
      </c>
      <c r="F29" s="61"/>
      <c r="G29" s="471">
        <v>1954.7</v>
      </c>
      <c r="H29" s="48">
        <v>1</v>
      </c>
      <c r="I29" s="48">
        <v>1954.7</v>
      </c>
      <c r="J29" s="472">
        <v>339.95435160953906</v>
      </c>
      <c r="K29" s="65">
        <v>436.45482941646605</v>
      </c>
      <c r="L29" s="25"/>
      <c r="M29" s="471">
        <v>1095.4000000000001</v>
      </c>
      <c r="N29" s="48">
        <v>1</v>
      </c>
      <c r="O29" s="48">
        <v>1095.4000000000001</v>
      </c>
      <c r="P29" s="476">
        <v>236.14792416919309</v>
      </c>
      <c r="Q29" s="66">
        <v>326.36568592190213</v>
      </c>
      <c r="R29" s="24"/>
      <c r="S29" s="471">
        <v>1095.4000000000001</v>
      </c>
      <c r="T29" s="48">
        <v>1</v>
      </c>
      <c r="U29" s="475">
        <v>1095.4000000000001</v>
      </c>
      <c r="V29" s="476">
        <v>233.800800116088</v>
      </c>
      <c r="W29" s="66">
        <v>321.86276865820724</v>
      </c>
      <c r="X29" s="24"/>
      <c r="Y29" s="471">
        <v>1401.5</v>
      </c>
      <c r="Z29" s="48">
        <v>1</v>
      </c>
      <c r="AA29" s="48">
        <v>1401.5</v>
      </c>
      <c r="AB29" s="472">
        <v>290.51356186861739</v>
      </c>
      <c r="AC29" s="65">
        <v>382.2618693049493</v>
      </c>
      <c r="AD29" s="24"/>
      <c r="AE29" s="471">
        <v>1339.5</v>
      </c>
      <c r="AF29" s="48">
        <v>1</v>
      </c>
      <c r="AG29" s="48">
        <v>1339.5</v>
      </c>
      <c r="AH29" s="476">
        <v>269.65700633257734</v>
      </c>
      <c r="AI29" s="66">
        <v>360.65983776966641</v>
      </c>
      <c r="AJ29" s="24"/>
      <c r="AK29" s="24"/>
      <c r="AL29" s="24"/>
    </row>
    <row r="30" spans="1:38" x14ac:dyDescent="0.25">
      <c r="A30" s="24"/>
      <c r="B30" s="24"/>
      <c r="C30" s="24"/>
      <c r="D30" s="24"/>
      <c r="F30" s="61"/>
      <c r="G30" s="471">
        <v>2010.7</v>
      </c>
      <c r="H30" s="48">
        <v>1</v>
      </c>
      <c r="I30" s="48">
        <v>2010.7</v>
      </c>
      <c r="J30" s="472">
        <v>355.03370383586758</v>
      </c>
      <c r="K30" s="65">
        <v>455.30179325975507</v>
      </c>
      <c r="L30" s="25"/>
      <c r="M30" s="471">
        <v>1136.4000000000001</v>
      </c>
      <c r="N30" s="48">
        <v>1</v>
      </c>
      <c r="O30" s="48">
        <v>1136.4000000000001</v>
      </c>
      <c r="P30" s="472">
        <v>239.10321204308698</v>
      </c>
      <c r="Q30" s="65">
        <v>326.01118557954214</v>
      </c>
      <c r="R30" s="24"/>
      <c r="S30" s="471">
        <v>1136.4000000000001</v>
      </c>
      <c r="T30" s="48">
        <v>1</v>
      </c>
      <c r="U30" s="475">
        <v>1136.4000000000001</v>
      </c>
      <c r="V30" s="472">
        <v>237.62967403100754</v>
      </c>
      <c r="W30" s="65">
        <v>326.59791105848251</v>
      </c>
      <c r="X30" s="24"/>
      <c r="Y30" s="471">
        <v>1419.5</v>
      </c>
      <c r="Z30" s="48">
        <v>1</v>
      </c>
      <c r="AA30" s="48">
        <v>1419.5</v>
      </c>
      <c r="AB30" s="476">
        <v>275.31075589732473</v>
      </c>
      <c r="AC30" s="66">
        <v>378.92887070190045</v>
      </c>
      <c r="AD30" s="24"/>
      <c r="AE30" s="471">
        <v>1419.5</v>
      </c>
      <c r="AF30" s="48">
        <v>1</v>
      </c>
      <c r="AG30" s="48">
        <v>1419.5</v>
      </c>
      <c r="AH30" s="476">
        <v>281.43810337313346</v>
      </c>
      <c r="AI30" s="66">
        <v>376.36598548027968</v>
      </c>
      <c r="AJ30" s="24"/>
      <c r="AK30" s="24"/>
      <c r="AL30" s="24"/>
    </row>
    <row r="31" spans="1:38" x14ac:dyDescent="0.25">
      <c r="A31" s="24"/>
      <c r="B31" s="24"/>
      <c r="C31" s="24"/>
      <c r="D31" s="24"/>
      <c r="F31" s="61"/>
      <c r="G31" s="471">
        <v>2028.7</v>
      </c>
      <c r="H31" s="48">
        <v>1</v>
      </c>
      <c r="I31" s="48">
        <v>2028.7</v>
      </c>
      <c r="J31" s="472">
        <v>346.00962313010541</v>
      </c>
      <c r="K31" s="65">
        <v>451.3652704001247</v>
      </c>
      <c r="L31" s="25"/>
      <c r="M31" s="471">
        <v>1157.4000000000001</v>
      </c>
      <c r="N31" s="48">
        <v>1</v>
      </c>
      <c r="O31" s="48">
        <v>1157.4000000000001</v>
      </c>
      <c r="P31" s="472">
        <v>251.01981917449407</v>
      </c>
      <c r="Q31" s="65">
        <v>338.53713619423104</v>
      </c>
      <c r="R31" s="24"/>
      <c r="S31" s="471">
        <v>1157.4000000000001</v>
      </c>
      <c r="T31" s="48">
        <v>1</v>
      </c>
      <c r="U31" s="475">
        <v>1157.4000000000001</v>
      </c>
      <c r="V31" s="472">
        <v>249.36866073868396</v>
      </c>
      <c r="W31" s="65">
        <v>342.10762355123654</v>
      </c>
      <c r="X31" s="24"/>
      <c r="Y31" s="471">
        <v>1540.5</v>
      </c>
      <c r="Z31" s="48">
        <v>1</v>
      </c>
      <c r="AA31" s="48">
        <v>1540.5</v>
      </c>
      <c r="AB31" s="472">
        <v>302.08576141996338</v>
      </c>
      <c r="AC31" s="65">
        <v>377.0996984328101</v>
      </c>
      <c r="AD31" s="24"/>
      <c r="AE31" s="471">
        <v>1460.5</v>
      </c>
      <c r="AF31" s="48">
        <v>1</v>
      </c>
      <c r="AG31" s="48">
        <v>1460.5</v>
      </c>
      <c r="AH31" s="476">
        <v>287.19349350784302</v>
      </c>
      <c r="AI31" s="66">
        <v>376.65206584910311</v>
      </c>
      <c r="AJ31" s="24"/>
      <c r="AK31" s="24"/>
      <c r="AL31" s="24"/>
    </row>
    <row r="32" spans="1:38" x14ac:dyDescent="0.25">
      <c r="A32" s="60"/>
      <c r="B32" s="117"/>
      <c r="C32" s="2"/>
      <c r="D32" s="56"/>
      <c r="E32" s="56"/>
      <c r="F32" s="61"/>
      <c r="G32" s="480">
        <v>843.3</v>
      </c>
      <c r="H32" s="48">
        <v>2</v>
      </c>
      <c r="I32" s="48">
        <v>1686.6</v>
      </c>
      <c r="J32" s="472">
        <v>286.74110196472225</v>
      </c>
      <c r="K32" s="65">
        <v>404.29014594903265</v>
      </c>
      <c r="L32" s="25"/>
      <c r="M32" s="471">
        <v>1198.4000000000001</v>
      </c>
      <c r="N32" s="48">
        <v>1</v>
      </c>
      <c r="O32" s="48">
        <v>1198.4000000000001</v>
      </c>
      <c r="P32" s="472">
        <v>252.51661981034727</v>
      </c>
      <c r="Q32" s="65">
        <v>343.00039692298617</v>
      </c>
      <c r="R32" s="24"/>
      <c r="S32" s="471">
        <v>1198.4000000000001</v>
      </c>
      <c r="T32" s="48">
        <v>1</v>
      </c>
      <c r="U32" s="475">
        <v>1198.4000000000001</v>
      </c>
      <c r="V32" s="472">
        <v>250.64291475848589</v>
      </c>
      <c r="W32" s="65">
        <v>344.77966780911333</v>
      </c>
      <c r="X32" s="24"/>
      <c r="Y32" s="471">
        <v>1563.5</v>
      </c>
      <c r="Z32" s="48">
        <v>1</v>
      </c>
      <c r="AA32" s="48">
        <v>1563.5</v>
      </c>
      <c r="AB32" s="472">
        <v>296.47811250908939</v>
      </c>
      <c r="AC32" s="65">
        <v>390.7282747791196</v>
      </c>
      <c r="AD32" s="24"/>
      <c r="AE32" s="471">
        <v>1483.5</v>
      </c>
      <c r="AF32" s="48">
        <v>1</v>
      </c>
      <c r="AG32" s="48">
        <v>1483.5</v>
      </c>
      <c r="AH32" s="476">
        <v>286.92653096167345</v>
      </c>
      <c r="AI32" s="66">
        <v>377.72297873418091</v>
      </c>
      <c r="AJ32" s="24"/>
      <c r="AK32" s="24"/>
      <c r="AL32" s="24"/>
    </row>
    <row r="33" spans="1:38" x14ac:dyDescent="0.25">
      <c r="A33" s="61"/>
      <c r="B33" s="24"/>
      <c r="C33" s="24"/>
      <c r="D33" s="56"/>
      <c r="E33" s="56"/>
      <c r="F33" s="69"/>
      <c r="G33" s="471">
        <v>915.3</v>
      </c>
      <c r="H33" s="48">
        <v>2</v>
      </c>
      <c r="I33" s="48">
        <v>1830.6</v>
      </c>
      <c r="J33" s="472">
        <v>316.60192314260598</v>
      </c>
      <c r="K33" s="65">
        <v>432.08873060511257</v>
      </c>
      <c r="L33" s="25"/>
      <c r="M33" s="471">
        <v>1216.4000000000001</v>
      </c>
      <c r="N33" s="48">
        <v>1</v>
      </c>
      <c r="O33" s="48">
        <v>1216.4000000000001</v>
      </c>
      <c r="P33" s="472">
        <v>250.35762082375723</v>
      </c>
      <c r="Q33" s="65">
        <v>347.72511670254164</v>
      </c>
      <c r="R33" s="24"/>
      <c r="S33" s="471">
        <v>1216.4000000000001</v>
      </c>
      <c r="T33" s="48">
        <v>1</v>
      </c>
      <c r="U33" s="475">
        <v>1216.4000000000001</v>
      </c>
      <c r="V33" s="472">
        <v>251.40436868178412</v>
      </c>
      <c r="W33" s="65">
        <v>348.6853207605385</v>
      </c>
      <c r="X33" s="24"/>
      <c r="Y33" s="471">
        <v>1581.5</v>
      </c>
      <c r="Z33" s="48">
        <v>1</v>
      </c>
      <c r="AA33" s="48">
        <v>1581.5</v>
      </c>
      <c r="AB33" s="476">
        <v>304.51213959740761</v>
      </c>
      <c r="AC33" s="66">
        <v>399.04006753849876</v>
      </c>
      <c r="AD33" s="24"/>
      <c r="AE33" s="471">
        <v>1501.5</v>
      </c>
      <c r="AF33" s="48">
        <v>1</v>
      </c>
      <c r="AG33" s="48">
        <v>1501.5</v>
      </c>
      <c r="AH33" s="476">
        <v>284.7860267534827</v>
      </c>
      <c r="AI33" s="66">
        <v>387.11265958202767</v>
      </c>
      <c r="AJ33" s="24"/>
      <c r="AK33" s="24"/>
      <c r="AL33" s="24"/>
    </row>
    <row r="34" spans="1:38" x14ac:dyDescent="0.25">
      <c r="A34" s="61"/>
      <c r="B34" s="24"/>
      <c r="C34" s="24"/>
      <c r="D34" s="56"/>
      <c r="E34" s="56"/>
      <c r="F34" s="61"/>
      <c r="G34" s="471">
        <v>924.3</v>
      </c>
      <c r="H34" s="48">
        <v>2</v>
      </c>
      <c r="I34" s="48">
        <v>1848.6</v>
      </c>
      <c r="J34" s="472">
        <v>316.97292916642181</v>
      </c>
      <c r="K34" s="65">
        <v>434.09125859402229</v>
      </c>
      <c r="L34" s="25"/>
      <c r="M34" s="471">
        <v>1239.4000000000001</v>
      </c>
      <c r="N34" s="48">
        <v>1</v>
      </c>
      <c r="O34" s="48">
        <v>1239.4000000000001</v>
      </c>
      <c r="P34" s="472">
        <v>250.8068289349691</v>
      </c>
      <c r="Q34" s="65">
        <v>337.58603120255736</v>
      </c>
      <c r="R34" s="24"/>
      <c r="S34" s="471">
        <v>1239.4000000000001</v>
      </c>
      <c r="T34" s="48">
        <v>1</v>
      </c>
      <c r="U34" s="475">
        <v>1239.4000000000001</v>
      </c>
      <c r="V34" s="472">
        <v>249.19919146298398</v>
      </c>
      <c r="W34" s="65">
        <v>340.96092701209466</v>
      </c>
      <c r="X34" s="24"/>
      <c r="Y34" s="471">
        <v>1604.5</v>
      </c>
      <c r="Z34" s="48">
        <v>1</v>
      </c>
      <c r="AA34" s="48">
        <v>1604.5</v>
      </c>
      <c r="AB34" s="472">
        <v>307.63323500493328</v>
      </c>
      <c r="AC34" s="65">
        <v>406.30849119750042</v>
      </c>
      <c r="AD34" s="24"/>
      <c r="AE34" s="471">
        <v>1524.5</v>
      </c>
      <c r="AF34" s="48">
        <v>1</v>
      </c>
      <c r="AG34" s="48">
        <v>1524.5</v>
      </c>
      <c r="AH34" s="476">
        <v>298.22330328088481</v>
      </c>
      <c r="AI34" s="66">
        <v>390.94454348004206</v>
      </c>
      <c r="AJ34" s="24"/>
      <c r="AK34" s="24"/>
      <c r="AL34" s="24"/>
    </row>
    <row r="35" spans="1:38" x14ac:dyDescent="0.25">
      <c r="A35" s="61"/>
      <c r="B35" s="24"/>
      <c r="C35" s="24"/>
      <c r="D35" s="56"/>
      <c r="E35" s="56"/>
      <c r="F35" s="61"/>
      <c r="G35" s="471">
        <v>944.85</v>
      </c>
      <c r="H35" s="48">
        <v>2</v>
      </c>
      <c r="I35" s="48">
        <v>1889.7</v>
      </c>
      <c r="J35" s="472">
        <v>313.397394188742</v>
      </c>
      <c r="K35" s="65">
        <v>434.23836671019342</v>
      </c>
      <c r="L35" s="25"/>
      <c r="M35" s="471">
        <v>1257.4000000000001</v>
      </c>
      <c r="N35" s="48">
        <v>1</v>
      </c>
      <c r="O35" s="48">
        <v>1257.4000000000001</v>
      </c>
      <c r="P35" s="476">
        <v>263.50546928756313</v>
      </c>
      <c r="Q35" s="66">
        <v>356.53586605117346</v>
      </c>
      <c r="R35" s="24"/>
      <c r="S35" s="471">
        <v>1257.4000000000001</v>
      </c>
      <c r="T35" s="48">
        <v>1</v>
      </c>
      <c r="U35" s="475">
        <v>1257.4000000000001</v>
      </c>
      <c r="V35" s="476">
        <v>258.63927774129758</v>
      </c>
      <c r="W35" s="66">
        <v>355.72861725943613</v>
      </c>
      <c r="X35" s="24"/>
      <c r="Y35" s="471">
        <v>1623.4</v>
      </c>
      <c r="Z35" s="48">
        <v>1</v>
      </c>
      <c r="AA35" s="48">
        <v>1623.4</v>
      </c>
      <c r="AB35" s="472">
        <v>311.97534059770283</v>
      </c>
      <c r="AC35" s="65">
        <v>413.41617929698339</v>
      </c>
      <c r="AD35" s="24"/>
      <c r="AE35" s="471">
        <v>1542.6</v>
      </c>
      <c r="AF35" s="48">
        <v>1</v>
      </c>
      <c r="AG35" s="48">
        <v>1542.6</v>
      </c>
      <c r="AH35" s="476">
        <v>299.28439205225783</v>
      </c>
      <c r="AI35" s="66">
        <v>394.86456551061832</v>
      </c>
      <c r="AJ35" s="24"/>
      <c r="AK35" s="24"/>
      <c r="AL35" s="24"/>
    </row>
    <row r="36" spans="1:38" x14ac:dyDescent="0.25">
      <c r="A36" s="61"/>
      <c r="B36" s="24"/>
      <c r="C36" s="24"/>
      <c r="D36" s="56"/>
      <c r="E36" s="56"/>
      <c r="F36" s="61"/>
      <c r="G36" s="471">
        <v>1025.8499999999999</v>
      </c>
      <c r="H36" s="48">
        <v>2</v>
      </c>
      <c r="I36" s="48">
        <v>2051.6999999999998</v>
      </c>
      <c r="J36" s="472">
        <v>335.78630328783464</v>
      </c>
      <c r="K36" s="65">
        <v>464.88583332041338</v>
      </c>
      <c r="L36" s="25"/>
      <c r="M36" s="471">
        <v>1282.5</v>
      </c>
      <c r="N36" s="48">
        <v>1</v>
      </c>
      <c r="O36" s="48">
        <v>1282.5</v>
      </c>
      <c r="P36" s="476">
        <v>259.129362326327</v>
      </c>
      <c r="Q36" s="66">
        <v>353.19116950025983</v>
      </c>
      <c r="R36" s="24"/>
      <c r="S36" s="471">
        <v>1282.5</v>
      </c>
      <c r="T36" s="48">
        <v>1</v>
      </c>
      <c r="U36" s="475">
        <v>1282.5</v>
      </c>
      <c r="V36" s="476">
        <v>261.8869474136547</v>
      </c>
      <c r="W36" s="66">
        <v>343.39815061132191</v>
      </c>
      <c r="X36" s="24"/>
      <c r="Y36" s="471">
        <v>1663.6</v>
      </c>
      <c r="Z36" s="48">
        <v>1</v>
      </c>
      <c r="AA36" s="48">
        <v>1663.6</v>
      </c>
      <c r="AB36" s="476">
        <v>305.16862724797164</v>
      </c>
      <c r="AC36" s="66">
        <v>397.52314067943905</v>
      </c>
      <c r="AD36" s="24"/>
      <c r="AE36" s="471">
        <v>1622.6</v>
      </c>
      <c r="AF36" s="48">
        <v>1</v>
      </c>
      <c r="AG36" s="48">
        <v>1622.6</v>
      </c>
      <c r="AH36" s="476">
        <v>309.86642137077348</v>
      </c>
      <c r="AI36" s="66">
        <v>418.45185724814064</v>
      </c>
      <c r="AJ36" s="24"/>
      <c r="AK36" s="24"/>
      <c r="AL36" s="24"/>
    </row>
    <row r="37" spans="1:38" x14ac:dyDescent="0.25">
      <c r="A37" s="61"/>
      <c r="B37" s="24"/>
      <c r="C37" s="24"/>
      <c r="D37" s="56"/>
      <c r="E37" s="56"/>
      <c r="F37" s="61"/>
      <c r="G37" s="471">
        <v>1046.4000000000001</v>
      </c>
      <c r="H37" s="48">
        <v>2</v>
      </c>
      <c r="I37" s="48">
        <v>2092.8000000000002</v>
      </c>
      <c r="J37" s="472">
        <v>343.57758965858699</v>
      </c>
      <c r="K37" s="65">
        <v>461.21669249430522</v>
      </c>
      <c r="L37" s="25"/>
      <c r="M37" s="471">
        <v>1298.5</v>
      </c>
      <c r="N37" s="48">
        <v>1</v>
      </c>
      <c r="O37" s="48">
        <v>1298.5</v>
      </c>
      <c r="P37" s="476">
        <v>259.35092319926866</v>
      </c>
      <c r="Q37" s="66">
        <v>354.83510773732843</v>
      </c>
      <c r="R37" s="24"/>
      <c r="S37" s="471">
        <v>1298.5</v>
      </c>
      <c r="T37" s="48">
        <v>1</v>
      </c>
      <c r="U37" s="475">
        <v>1298.5</v>
      </c>
      <c r="V37" s="476">
        <v>259.48664849744279</v>
      </c>
      <c r="W37" s="66">
        <v>346.54031179360697</v>
      </c>
      <c r="X37" s="24"/>
      <c r="Y37" s="471">
        <v>1743.6</v>
      </c>
      <c r="Z37" s="48">
        <v>1</v>
      </c>
      <c r="AA37" s="48">
        <v>1743.6</v>
      </c>
      <c r="AB37" s="476">
        <v>331.8480999932936</v>
      </c>
      <c r="AC37" s="66">
        <v>425.412368572947</v>
      </c>
      <c r="AD37" s="24"/>
      <c r="AE37" s="471">
        <v>1663.6</v>
      </c>
      <c r="AF37" s="48">
        <v>1</v>
      </c>
      <c r="AG37" s="48">
        <v>1663.6</v>
      </c>
      <c r="AH37" s="476">
        <v>318.72808045160838</v>
      </c>
      <c r="AI37" s="66">
        <v>423.11670436669431</v>
      </c>
      <c r="AJ37" s="24"/>
      <c r="AK37" s="24"/>
      <c r="AL37" s="24"/>
    </row>
    <row r="38" spans="1:38" x14ac:dyDescent="0.25">
      <c r="A38" s="61"/>
      <c r="B38" s="24"/>
      <c r="C38" s="24"/>
      <c r="D38" s="56"/>
      <c r="E38" s="56"/>
      <c r="F38" s="61"/>
      <c r="G38" s="471">
        <v>1162.4000000000001</v>
      </c>
      <c r="H38" s="48">
        <v>2</v>
      </c>
      <c r="I38" s="48">
        <v>2324.8000000000002</v>
      </c>
      <c r="J38" s="472">
        <v>359.50344731048176</v>
      </c>
      <c r="K38" s="65">
        <v>492.67848409878565</v>
      </c>
      <c r="L38" s="25"/>
      <c r="M38" s="471">
        <v>1360.4</v>
      </c>
      <c r="N38" s="48">
        <v>1</v>
      </c>
      <c r="O38" s="48">
        <v>1360.4</v>
      </c>
      <c r="P38" s="472">
        <v>274.95792712699551</v>
      </c>
      <c r="Q38" s="65">
        <v>370.3399846388802</v>
      </c>
      <c r="R38" s="24"/>
      <c r="S38" s="471">
        <v>1360.4</v>
      </c>
      <c r="T38" s="48">
        <v>1</v>
      </c>
      <c r="U38" s="475">
        <v>1360.4</v>
      </c>
      <c r="V38" s="472">
        <v>272.53100263786763</v>
      </c>
      <c r="W38" s="65">
        <v>362.59538244282862</v>
      </c>
      <c r="X38" s="24"/>
      <c r="Y38" s="471">
        <v>1905.6</v>
      </c>
      <c r="Z38" s="48">
        <v>1</v>
      </c>
      <c r="AA38" s="48">
        <v>1905.6</v>
      </c>
      <c r="AB38" s="476">
        <v>348.32381861711627</v>
      </c>
      <c r="AC38" s="66">
        <v>461.5581271936037</v>
      </c>
      <c r="AD38" s="24"/>
      <c r="AE38" s="471">
        <v>1686.6</v>
      </c>
      <c r="AF38" s="48">
        <v>1</v>
      </c>
      <c r="AG38" s="48">
        <v>1686.6</v>
      </c>
      <c r="AH38" s="476">
        <v>318.59172171175624</v>
      </c>
      <c r="AI38" s="66">
        <v>424.58384405572281</v>
      </c>
      <c r="AJ38" s="24"/>
      <c r="AK38" s="24"/>
      <c r="AL38" s="24"/>
    </row>
    <row r="39" spans="1:38" x14ac:dyDescent="0.25">
      <c r="A39" s="61"/>
      <c r="B39" s="24"/>
      <c r="C39" s="24"/>
      <c r="D39" s="56"/>
      <c r="E39" s="56"/>
      <c r="F39" s="61"/>
      <c r="G39" s="471">
        <v>1171.4000000000001</v>
      </c>
      <c r="H39" s="48">
        <v>2</v>
      </c>
      <c r="I39" s="48">
        <v>2342.8000000000002</v>
      </c>
      <c r="J39" s="472">
        <v>363.15645503756582</v>
      </c>
      <c r="K39" s="65">
        <v>488.65495457420622</v>
      </c>
      <c r="L39" s="25"/>
      <c r="M39" s="471">
        <v>1419.5</v>
      </c>
      <c r="N39" s="48">
        <v>1</v>
      </c>
      <c r="O39" s="48">
        <v>1419.5</v>
      </c>
      <c r="P39" s="476">
        <v>279.81181384813783</v>
      </c>
      <c r="Q39" s="66">
        <v>382.17850331803868</v>
      </c>
      <c r="R39" s="24"/>
      <c r="S39" s="471">
        <v>1419.5</v>
      </c>
      <c r="T39" s="48">
        <v>1</v>
      </c>
      <c r="U39" s="475">
        <v>1419.5</v>
      </c>
      <c r="V39" s="476">
        <v>279.11768883243866</v>
      </c>
      <c r="W39" s="66">
        <v>373.13871297297487</v>
      </c>
      <c r="X39" s="24"/>
      <c r="Y39" s="471">
        <v>802.3</v>
      </c>
      <c r="Z39" s="48">
        <v>2</v>
      </c>
      <c r="AA39" s="48">
        <v>1604.6</v>
      </c>
      <c r="AB39" s="472">
        <v>287.07478257459456</v>
      </c>
      <c r="AC39" s="65">
        <v>355.91185116117401</v>
      </c>
      <c r="AD39" s="24"/>
      <c r="AE39" s="471">
        <v>1704.6</v>
      </c>
      <c r="AF39" s="48">
        <v>1</v>
      </c>
      <c r="AG39" s="48">
        <v>1704.6</v>
      </c>
      <c r="AH39" s="476">
        <v>317.65064331798163</v>
      </c>
      <c r="AI39" s="66">
        <v>435.2553909135778</v>
      </c>
      <c r="AJ39" s="24"/>
      <c r="AK39" s="24"/>
      <c r="AL39" s="24"/>
    </row>
    <row r="40" spans="1:38" x14ac:dyDescent="0.25">
      <c r="A40" s="61"/>
      <c r="B40" s="24"/>
      <c r="C40" s="24"/>
      <c r="D40" s="57"/>
      <c r="E40" s="57"/>
      <c r="F40" s="61"/>
      <c r="G40" s="471">
        <v>1182.4000000000001</v>
      </c>
      <c r="H40" s="48">
        <v>2</v>
      </c>
      <c r="I40" s="48">
        <v>2364.8000000000002</v>
      </c>
      <c r="J40" s="472">
        <v>368.4035977038539</v>
      </c>
      <c r="K40" s="65">
        <v>490.60322065299277</v>
      </c>
      <c r="L40" s="25"/>
      <c r="M40" s="471">
        <v>1442.5</v>
      </c>
      <c r="N40" s="48">
        <v>1</v>
      </c>
      <c r="O40" s="48">
        <v>1442.5</v>
      </c>
      <c r="P40" s="476">
        <v>280.11116531509862</v>
      </c>
      <c r="Q40" s="66">
        <v>372.8865181167763</v>
      </c>
      <c r="R40" s="24"/>
      <c r="S40" s="471">
        <v>1442.5</v>
      </c>
      <c r="T40" s="48">
        <v>1</v>
      </c>
      <c r="U40" s="475">
        <v>1442.5</v>
      </c>
      <c r="V40" s="472">
        <v>278.49907178339163</v>
      </c>
      <c r="W40" s="65">
        <v>368.44005076481864</v>
      </c>
      <c r="X40" s="24"/>
      <c r="Y40" s="481">
        <v>883.3</v>
      </c>
      <c r="Z40" s="310">
        <v>2</v>
      </c>
      <c r="AA40" s="482">
        <v>1766.6</v>
      </c>
      <c r="AB40" s="479">
        <v>306.20899848855044</v>
      </c>
      <c r="AC40" s="67">
        <v>381.40233162043103</v>
      </c>
      <c r="AD40" s="24"/>
      <c r="AE40" s="471">
        <v>1727.6</v>
      </c>
      <c r="AF40" s="48">
        <v>1</v>
      </c>
      <c r="AG40" s="48">
        <v>1727.6</v>
      </c>
      <c r="AH40" s="476">
        <v>328.6812210814353</v>
      </c>
      <c r="AI40" s="66">
        <v>443.09838820791185</v>
      </c>
      <c r="AJ40" s="24"/>
      <c r="AK40" s="24"/>
      <c r="AL40" s="24"/>
    </row>
    <row r="41" spans="1:38" x14ac:dyDescent="0.25">
      <c r="A41" s="61"/>
      <c r="B41" s="24"/>
      <c r="C41" s="24"/>
      <c r="D41" s="56"/>
      <c r="E41" s="56"/>
      <c r="F41" s="61"/>
      <c r="G41" s="471">
        <v>1203.9000000000001</v>
      </c>
      <c r="H41" s="48">
        <v>2</v>
      </c>
      <c r="I41" s="48">
        <v>2407.8000000000002</v>
      </c>
      <c r="J41" s="472">
        <v>375.26089212228163</v>
      </c>
      <c r="K41" s="65">
        <v>497.10217378131273</v>
      </c>
      <c r="L41" s="25"/>
      <c r="M41" s="471">
        <v>1444.5</v>
      </c>
      <c r="N41" s="48">
        <v>1</v>
      </c>
      <c r="O41" s="48">
        <v>1444.5</v>
      </c>
      <c r="P41" s="472">
        <v>282.87797208121845</v>
      </c>
      <c r="Q41" s="65">
        <v>376.51082527894994</v>
      </c>
      <c r="R41" s="24"/>
      <c r="S41" s="471">
        <v>1444.5</v>
      </c>
      <c r="T41" s="48">
        <v>1</v>
      </c>
      <c r="U41" s="475">
        <v>1444.5</v>
      </c>
      <c r="V41" s="476">
        <v>283.4692636754271</v>
      </c>
      <c r="W41" s="66">
        <v>373.70576901575055</v>
      </c>
      <c r="X41" s="24"/>
      <c r="Y41" s="24"/>
      <c r="Z41" s="24"/>
      <c r="AA41" s="24"/>
      <c r="AB41" s="24"/>
      <c r="AD41" s="24"/>
      <c r="AE41" s="471">
        <v>1745.6</v>
      </c>
      <c r="AF41" s="48">
        <v>1</v>
      </c>
      <c r="AG41" s="48">
        <v>1745.6</v>
      </c>
      <c r="AH41" s="476">
        <v>326.68015555583582</v>
      </c>
      <c r="AI41" s="66">
        <v>442.5706138507482</v>
      </c>
      <c r="AJ41" s="24"/>
      <c r="AK41" s="24"/>
      <c r="AL41" s="24"/>
    </row>
    <row r="42" spans="1:38" x14ac:dyDescent="0.25">
      <c r="A42" s="61"/>
      <c r="B42" s="24"/>
      <c r="C42" s="24"/>
      <c r="D42" s="56"/>
      <c r="E42" s="56"/>
      <c r="F42" s="61"/>
      <c r="G42" s="477">
        <v>1338.9</v>
      </c>
      <c r="H42" s="310">
        <v>2</v>
      </c>
      <c r="I42" s="310">
        <v>2677.8</v>
      </c>
      <c r="J42" s="479">
        <v>405.31378056059299</v>
      </c>
      <c r="K42" s="67">
        <v>526.7394387269012</v>
      </c>
      <c r="L42" s="25"/>
      <c r="M42" s="471">
        <v>1460.5</v>
      </c>
      <c r="N42" s="48">
        <v>1</v>
      </c>
      <c r="O42" s="48">
        <v>1460.5</v>
      </c>
      <c r="P42" s="476">
        <v>279.5115891725323</v>
      </c>
      <c r="Q42" s="66">
        <v>366.6367397164795</v>
      </c>
      <c r="R42" s="24"/>
      <c r="S42" s="471">
        <v>1460.5</v>
      </c>
      <c r="T42" s="48">
        <v>1</v>
      </c>
      <c r="U42" s="475">
        <v>1460.5</v>
      </c>
      <c r="V42" s="476">
        <v>277.42728547603838</v>
      </c>
      <c r="W42" s="66">
        <v>369.01911431154429</v>
      </c>
      <c r="X42" s="24"/>
      <c r="Y42" s="24"/>
      <c r="Z42" s="24"/>
      <c r="AA42" s="24"/>
      <c r="AB42" s="24"/>
      <c r="AD42" s="24"/>
      <c r="AE42" s="471">
        <v>1848.7</v>
      </c>
      <c r="AF42" s="48">
        <v>1</v>
      </c>
      <c r="AG42" s="48">
        <v>1848.7</v>
      </c>
      <c r="AH42" s="476">
        <v>335.55265818353149</v>
      </c>
      <c r="AI42" s="66">
        <v>467.57720435599344</v>
      </c>
      <c r="AJ42" s="24"/>
      <c r="AK42" s="24"/>
      <c r="AL42" s="24"/>
    </row>
    <row r="43" spans="1:38" x14ac:dyDescent="0.25">
      <c r="A43" s="61"/>
      <c r="B43" s="24"/>
      <c r="C43" s="24"/>
      <c r="D43" s="57"/>
      <c r="E43" s="57"/>
      <c r="F43" s="63"/>
      <c r="G43" s="63"/>
      <c r="H43" s="48"/>
      <c r="I43" s="48"/>
      <c r="J43" s="56"/>
      <c r="K43" s="56"/>
      <c r="L43" s="25"/>
      <c r="M43" s="471">
        <v>1485.5</v>
      </c>
      <c r="N43" s="48">
        <v>1</v>
      </c>
      <c r="O43" s="48">
        <v>1485.5</v>
      </c>
      <c r="P43" s="476">
        <v>292.4920438009749</v>
      </c>
      <c r="Q43" s="66">
        <v>378.25563347693128</v>
      </c>
      <c r="R43" s="24"/>
      <c r="S43" s="471">
        <v>1485.5</v>
      </c>
      <c r="T43" s="48">
        <v>1</v>
      </c>
      <c r="U43" s="475">
        <v>1485.5</v>
      </c>
      <c r="V43" s="472">
        <v>291.49484825029913</v>
      </c>
      <c r="W43" s="65">
        <v>380.93606454708976</v>
      </c>
      <c r="X43" s="24"/>
      <c r="Y43" s="61"/>
      <c r="Z43" s="25"/>
      <c r="AA43" s="56"/>
      <c r="AB43" s="56"/>
      <c r="AD43" s="24"/>
      <c r="AE43" s="471">
        <v>1866.7</v>
      </c>
      <c r="AF43" s="48">
        <v>1</v>
      </c>
      <c r="AG43" s="48">
        <v>1866.7</v>
      </c>
      <c r="AH43" s="476">
        <v>342.19480125356398</v>
      </c>
      <c r="AI43" s="66">
        <v>468.25857497083541</v>
      </c>
      <c r="AJ43" s="24"/>
      <c r="AK43" s="24"/>
      <c r="AL43" s="24"/>
    </row>
    <row r="44" spans="1:38" x14ac:dyDescent="0.25">
      <c r="A44" s="61"/>
      <c r="B44" s="24"/>
      <c r="C44" s="24"/>
      <c r="D44" s="57"/>
      <c r="E44" s="57"/>
      <c r="F44" s="60"/>
      <c r="G44" s="60"/>
      <c r="H44" s="60"/>
      <c r="I44" s="60"/>
      <c r="J44" s="60"/>
      <c r="K44" s="60"/>
      <c r="L44" s="24"/>
      <c r="M44" s="471">
        <v>1501.5</v>
      </c>
      <c r="N44" s="48">
        <v>1</v>
      </c>
      <c r="O44" s="48">
        <v>1501.5</v>
      </c>
      <c r="P44" s="472">
        <v>283.56657845215341</v>
      </c>
      <c r="Q44" s="65">
        <v>381.39479755652849</v>
      </c>
      <c r="R44" s="24"/>
      <c r="S44" s="471">
        <v>1501.5</v>
      </c>
      <c r="T44" s="48">
        <v>1</v>
      </c>
      <c r="U44" s="475">
        <v>1501.5</v>
      </c>
      <c r="V44" s="476">
        <v>282.41379452667212</v>
      </c>
      <c r="W44" s="66">
        <v>377.74060111107383</v>
      </c>
      <c r="X44" s="24"/>
      <c r="Y44" s="61"/>
      <c r="Z44" s="25"/>
      <c r="AA44" s="56"/>
      <c r="AB44" s="56"/>
      <c r="AD44" s="24"/>
      <c r="AE44" s="471">
        <v>1889.7</v>
      </c>
      <c r="AF44" s="48">
        <v>1</v>
      </c>
      <c r="AG44" s="48">
        <v>1889.7</v>
      </c>
      <c r="AH44" s="476">
        <v>347.20574555391818</v>
      </c>
      <c r="AI44" s="66">
        <v>470.46080615885944</v>
      </c>
      <c r="AJ44" s="24"/>
      <c r="AK44" s="24"/>
      <c r="AL44" s="24"/>
    </row>
    <row r="45" spans="1:38" x14ac:dyDescent="0.25">
      <c r="A45" s="61"/>
      <c r="B45" s="24"/>
      <c r="C45" s="24"/>
      <c r="D45" s="57"/>
      <c r="E45" s="57"/>
      <c r="F45" s="60"/>
      <c r="G45" s="60"/>
      <c r="H45" s="60"/>
      <c r="I45" s="60"/>
      <c r="J45" s="60"/>
      <c r="K45" s="60"/>
      <c r="L45" s="24"/>
      <c r="M45" s="471">
        <v>1522.5</v>
      </c>
      <c r="N45" s="48">
        <v>1</v>
      </c>
      <c r="O45" s="48">
        <v>1522.5</v>
      </c>
      <c r="P45" s="472">
        <v>297.56493172643678</v>
      </c>
      <c r="Q45" s="65">
        <v>390.91612955746132</v>
      </c>
      <c r="R45" s="24"/>
      <c r="S45" s="471">
        <v>1522.5</v>
      </c>
      <c r="T45" s="48">
        <v>1</v>
      </c>
      <c r="U45" s="475">
        <v>1522.5</v>
      </c>
      <c r="V45" s="472">
        <v>295.45273579116235</v>
      </c>
      <c r="W45" s="65">
        <v>390.03260226288353</v>
      </c>
      <c r="X45" s="24"/>
      <c r="Y45" s="61"/>
      <c r="Z45" s="25"/>
      <c r="AA45" s="56"/>
      <c r="AB45" s="56"/>
      <c r="AD45" s="24"/>
      <c r="AE45" s="471">
        <v>1907.7</v>
      </c>
      <c r="AF45" s="48">
        <v>1</v>
      </c>
      <c r="AG45" s="48">
        <v>1907.7</v>
      </c>
      <c r="AH45" s="476">
        <v>344.27031755847179</v>
      </c>
      <c r="AI45" s="66">
        <v>449.68019761625158</v>
      </c>
      <c r="AJ45" s="24"/>
      <c r="AK45" s="24"/>
      <c r="AL45" s="24"/>
    </row>
    <row r="46" spans="1:38" x14ac:dyDescent="0.25">
      <c r="A46" s="61"/>
      <c r="B46" s="24"/>
      <c r="C46" s="24"/>
      <c r="D46" s="56"/>
      <c r="E46" s="56"/>
      <c r="F46" s="60"/>
      <c r="G46" s="63"/>
      <c r="H46" s="48"/>
      <c r="I46" s="60"/>
      <c r="J46" s="56"/>
      <c r="K46" s="56"/>
      <c r="L46" s="24"/>
      <c r="M46" s="471">
        <v>1540.5</v>
      </c>
      <c r="N46" s="48">
        <v>1</v>
      </c>
      <c r="O46" s="48">
        <v>1540.5</v>
      </c>
      <c r="P46" s="472">
        <v>294.18869131443927</v>
      </c>
      <c r="Q46" s="65">
        <v>392.75043252836485</v>
      </c>
      <c r="R46" s="24"/>
      <c r="S46" s="471">
        <v>1540.5</v>
      </c>
      <c r="T46" s="48">
        <v>1</v>
      </c>
      <c r="U46" s="475">
        <v>1540.5</v>
      </c>
      <c r="V46" s="472">
        <v>292.54849641223785</v>
      </c>
      <c r="W46" s="65">
        <v>386.11899976823389</v>
      </c>
      <c r="X46" s="24"/>
      <c r="Y46" s="61"/>
      <c r="Z46" s="25"/>
      <c r="AA46" s="56"/>
      <c r="AB46" s="56"/>
      <c r="AD46" s="24"/>
      <c r="AE46" s="471">
        <v>1948.7</v>
      </c>
      <c r="AF46" s="48">
        <v>1</v>
      </c>
      <c r="AG46" s="48">
        <v>1948.7</v>
      </c>
      <c r="AH46" s="476">
        <v>351.97726850596842</v>
      </c>
      <c r="AI46" s="66">
        <v>460.9199837965441</v>
      </c>
      <c r="AJ46" s="24"/>
      <c r="AK46" s="24"/>
      <c r="AL46" s="24"/>
    </row>
    <row r="47" spans="1:38" x14ac:dyDescent="0.25">
      <c r="A47" s="61"/>
      <c r="B47" s="24"/>
      <c r="C47" s="24"/>
      <c r="D47" s="56"/>
      <c r="E47" s="56"/>
      <c r="F47" s="60"/>
      <c r="G47" s="63"/>
      <c r="H47" s="48"/>
      <c r="I47" s="60"/>
      <c r="J47" s="56"/>
      <c r="K47" s="56"/>
      <c r="L47" s="24"/>
      <c r="M47" s="471">
        <v>1563.5</v>
      </c>
      <c r="N47" s="48">
        <v>1</v>
      </c>
      <c r="O47" s="48">
        <v>1563.5</v>
      </c>
      <c r="P47" s="472">
        <v>289.49366343412015</v>
      </c>
      <c r="Q47" s="65">
        <v>394.22414773705486</v>
      </c>
      <c r="R47" s="24"/>
      <c r="S47" s="471">
        <v>1563.5</v>
      </c>
      <c r="T47" s="48">
        <v>1</v>
      </c>
      <c r="U47" s="475">
        <v>1563.5</v>
      </c>
      <c r="V47" s="472">
        <v>294.81670578084737</v>
      </c>
      <c r="W47" s="65">
        <v>393.81460303492878</v>
      </c>
      <c r="X47" s="24"/>
      <c r="Y47" s="61"/>
      <c r="Z47" s="25"/>
      <c r="AA47" s="56"/>
      <c r="AB47" s="56"/>
      <c r="AD47" s="24"/>
      <c r="AE47" s="471">
        <v>681.25</v>
      </c>
      <c r="AF47" s="48">
        <v>2</v>
      </c>
      <c r="AG47" s="48">
        <v>1362.5</v>
      </c>
      <c r="AH47" s="476">
        <v>259.90535407972084</v>
      </c>
      <c r="AI47" s="66">
        <v>362.3312243693278</v>
      </c>
      <c r="AJ47" s="24"/>
      <c r="AK47" s="24"/>
      <c r="AL47" s="24"/>
    </row>
    <row r="48" spans="1:38" x14ac:dyDescent="0.25">
      <c r="A48" s="61"/>
      <c r="B48" s="24"/>
      <c r="C48" s="24"/>
      <c r="D48" s="56"/>
      <c r="E48" s="56"/>
      <c r="F48" s="60"/>
      <c r="G48" s="63"/>
      <c r="H48" s="48"/>
      <c r="I48" s="60"/>
      <c r="J48" s="56"/>
      <c r="K48" s="56"/>
      <c r="L48" s="24"/>
      <c r="M48" s="471">
        <v>1581.5</v>
      </c>
      <c r="N48" s="48">
        <v>1</v>
      </c>
      <c r="O48" s="48">
        <v>1581.5</v>
      </c>
      <c r="P48" s="476">
        <v>297.95851949615195</v>
      </c>
      <c r="Q48" s="66">
        <v>398.8582106528205</v>
      </c>
      <c r="R48" s="24"/>
      <c r="S48" s="471">
        <v>1581.5</v>
      </c>
      <c r="T48" s="48">
        <v>1</v>
      </c>
      <c r="U48" s="475">
        <v>1581.5</v>
      </c>
      <c r="V48" s="476">
        <v>296.32640856803829</v>
      </c>
      <c r="W48" s="66">
        <v>394.74334278976903</v>
      </c>
      <c r="X48" s="24"/>
      <c r="Y48" s="61"/>
      <c r="Z48" s="25"/>
      <c r="AA48" s="56"/>
      <c r="AB48" s="56"/>
      <c r="AD48" s="24"/>
      <c r="AE48" s="471">
        <v>762.3</v>
      </c>
      <c r="AF48" s="48">
        <v>2</v>
      </c>
      <c r="AG48" s="48">
        <v>1524.6</v>
      </c>
      <c r="AH48" s="476">
        <v>273.53939504428581</v>
      </c>
      <c r="AI48" s="66">
        <v>379.09409285190475</v>
      </c>
      <c r="AJ48" s="24"/>
      <c r="AK48" s="24"/>
      <c r="AL48" s="24"/>
    </row>
    <row r="49" spans="1:38" x14ac:dyDescent="0.25">
      <c r="A49" s="61"/>
      <c r="B49" s="24"/>
      <c r="C49" s="24"/>
      <c r="D49" s="56"/>
      <c r="E49" s="56"/>
      <c r="F49" s="60"/>
      <c r="G49" s="63"/>
      <c r="H49" s="48"/>
      <c r="I49" s="60"/>
      <c r="J49" s="56"/>
      <c r="K49" s="56"/>
      <c r="L49" s="24"/>
      <c r="M49" s="471">
        <v>1606.6</v>
      </c>
      <c r="N49" s="48">
        <v>1</v>
      </c>
      <c r="O49" s="48">
        <v>1606.6</v>
      </c>
      <c r="P49" s="476">
        <v>302.05509506372954</v>
      </c>
      <c r="Q49" s="66">
        <v>404.11726890384614</v>
      </c>
      <c r="R49" s="24"/>
      <c r="S49" s="471">
        <v>1606.6</v>
      </c>
      <c r="T49" s="48">
        <v>1</v>
      </c>
      <c r="U49" s="475">
        <v>1606.6</v>
      </c>
      <c r="V49" s="476">
        <v>300.16126567902023</v>
      </c>
      <c r="W49" s="66">
        <v>398.40165690744954</v>
      </c>
      <c r="X49" s="24"/>
      <c r="Y49" s="61"/>
      <c r="Z49" s="25"/>
      <c r="AA49" s="56"/>
      <c r="AB49" s="56"/>
      <c r="AD49" s="24"/>
      <c r="AE49" s="471">
        <v>782.8</v>
      </c>
      <c r="AF49" s="48">
        <v>2</v>
      </c>
      <c r="AG49" s="48">
        <v>1565.6</v>
      </c>
      <c r="AH49" s="476">
        <v>280.93830442056901</v>
      </c>
      <c r="AI49" s="66">
        <v>390.49798280275411</v>
      </c>
      <c r="AJ49" s="24"/>
      <c r="AK49" s="24"/>
      <c r="AL49" s="24"/>
    </row>
    <row r="50" spans="1:38" x14ac:dyDescent="0.25">
      <c r="A50" s="61"/>
      <c r="B50" s="24"/>
      <c r="C50" s="24"/>
      <c r="D50" s="56"/>
      <c r="E50" s="56"/>
      <c r="F50" s="60"/>
      <c r="G50" s="63"/>
      <c r="H50" s="48"/>
      <c r="I50" s="60"/>
      <c r="J50" s="56"/>
      <c r="K50" s="56"/>
      <c r="L50" s="24"/>
      <c r="M50" s="471">
        <v>1622.6</v>
      </c>
      <c r="N50" s="48">
        <v>1</v>
      </c>
      <c r="O50" s="48">
        <v>1622.6</v>
      </c>
      <c r="P50" s="476">
        <v>304.85755481847349</v>
      </c>
      <c r="Q50" s="66">
        <v>413.19231719194056</v>
      </c>
      <c r="R50" s="24"/>
      <c r="S50" s="471">
        <v>1622.6</v>
      </c>
      <c r="T50" s="48">
        <v>1</v>
      </c>
      <c r="U50" s="475">
        <v>1622.6</v>
      </c>
      <c r="V50" s="476">
        <v>303.75511153057772</v>
      </c>
      <c r="W50" s="66">
        <v>409.75207618151785</v>
      </c>
      <c r="X50" s="24"/>
      <c r="Y50" s="61"/>
      <c r="Z50" s="25"/>
      <c r="AA50" s="56"/>
      <c r="AB50" s="56"/>
      <c r="AD50" s="24"/>
      <c r="AE50" s="471">
        <v>843.3</v>
      </c>
      <c r="AF50" s="48">
        <v>2</v>
      </c>
      <c r="AG50" s="48">
        <v>1686.6</v>
      </c>
      <c r="AH50" s="476">
        <v>295.53201634589311</v>
      </c>
      <c r="AI50" s="66">
        <v>407.62934340367963</v>
      </c>
      <c r="AJ50" s="24"/>
      <c r="AK50" s="24"/>
      <c r="AL50" s="24"/>
    </row>
    <row r="51" spans="1:38" x14ac:dyDescent="0.25">
      <c r="A51" s="61"/>
      <c r="B51" s="24"/>
      <c r="C51" s="24"/>
      <c r="D51" s="56"/>
      <c r="E51" s="56"/>
      <c r="F51" s="60"/>
      <c r="G51" s="63"/>
      <c r="H51" s="48"/>
      <c r="I51" s="60"/>
      <c r="J51" s="56"/>
      <c r="K51" s="56"/>
      <c r="L51" s="24"/>
      <c r="M51" s="471">
        <v>1647.6</v>
      </c>
      <c r="N51" s="48">
        <v>1</v>
      </c>
      <c r="O51" s="48">
        <v>1647.6</v>
      </c>
      <c r="P51" s="476">
        <v>312.6045525549294</v>
      </c>
      <c r="Q51" s="66">
        <v>412.97399645975759</v>
      </c>
      <c r="R51" s="24"/>
      <c r="S51" s="471">
        <v>1647.6</v>
      </c>
      <c r="T51" s="48">
        <v>1</v>
      </c>
      <c r="U51" s="475">
        <v>1647.6</v>
      </c>
      <c r="V51" s="476">
        <v>310.41581489728418</v>
      </c>
      <c r="W51" s="66">
        <v>409.32960600468124</v>
      </c>
      <c r="X51" s="24"/>
      <c r="Y51" s="61"/>
      <c r="Z51" s="25"/>
      <c r="AA51" s="56"/>
      <c r="AB51" s="56"/>
      <c r="AD51" s="24"/>
      <c r="AE51" s="471">
        <v>884.3</v>
      </c>
      <c r="AF51" s="48">
        <v>2</v>
      </c>
      <c r="AG51" s="48">
        <v>1768.6</v>
      </c>
      <c r="AH51" s="476">
        <v>310.6210928913282</v>
      </c>
      <c r="AI51" s="66">
        <v>422.60246945770666</v>
      </c>
      <c r="AJ51" s="24"/>
      <c r="AK51" s="24"/>
      <c r="AL51" s="24"/>
    </row>
    <row r="52" spans="1:38" x14ac:dyDescent="0.25">
      <c r="A52" s="61"/>
      <c r="B52" s="24"/>
      <c r="C52" s="24"/>
      <c r="D52" s="56"/>
      <c r="E52" s="56"/>
      <c r="F52" s="60"/>
      <c r="G52" s="63"/>
      <c r="H52" s="48"/>
      <c r="I52" s="60"/>
      <c r="J52" s="56"/>
      <c r="K52" s="56"/>
      <c r="L52" s="24"/>
      <c r="M52" s="471">
        <v>1663.6</v>
      </c>
      <c r="N52" s="48">
        <v>1</v>
      </c>
      <c r="O52" s="48">
        <v>1663.6</v>
      </c>
      <c r="P52" s="476">
        <v>300.6179601180649</v>
      </c>
      <c r="Q52" s="66">
        <v>397.91206780614044</v>
      </c>
      <c r="R52" s="24"/>
      <c r="S52" s="471">
        <v>1663.6</v>
      </c>
      <c r="T52" s="48">
        <v>1</v>
      </c>
      <c r="U52" s="475">
        <v>1663.6</v>
      </c>
      <c r="V52" s="476">
        <v>298.13524601372728</v>
      </c>
      <c r="W52" s="66">
        <v>406.93566169671095</v>
      </c>
      <c r="X52" s="24"/>
      <c r="Y52" s="61"/>
      <c r="Z52" s="25"/>
      <c r="AA52" s="56"/>
      <c r="AB52" s="56"/>
      <c r="AD52" s="24"/>
      <c r="AE52" s="471">
        <v>985.9</v>
      </c>
      <c r="AF52" s="48">
        <v>2</v>
      </c>
      <c r="AG52" s="48">
        <v>1971.8</v>
      </c>
      <c r="AH52" s="476">
        <v>333.15205218774014</v>
      </c>
      <c r="AI52" s="66">
        <v>448.65924458808922</v>
      </c>
      <c r="AJ52" s="24"/>
      <c r="AK52" s="24"/>
      <c r="AL52" s="24"/>
    </row>
    <row r="53" spans="1:38" x14ac:dyDescent="0.25">
      <c r="A53" s="61"/>
      <c r="B53" s="24"/>
      <c r="C53" s="24"/>
      <c r="D53" s="56"/>
      <c r="E53" s="56"/>
      <c r="F53" s="60"/>
      <c r="G53" s="63"/>
      <c r="H53" s="48"/>
      <c r="I53" s="60"/>
      <c r="J53" s="57"/>
      <c r="K53" s="57"/>
      <c r="L53" s="24"/>
      <c r="M53" s="471">
        <v>1684.5</v>
      </c>
      <c r="N53" s="48">
        <v>1</v>
      </c>
      <c r="O53" s="48">
        <v>1684.5</v>
      </c>
      <c r="P53" s="472">
        <v>317.97279398759298</v>
      </c>
      <c r="Q53" s="65">
        <v>412.53793324749824</v>
      </c>
      <c r="R53" s="24"/>
      <c r="S53" s="471">
        <v>1684.5</v>
      </c>
      <c r="T53" s="48">
        <v>1</v>
      </c>
      <c r="U53" s="475">
        <v>1684.5</v>
      </c>
      <c r="V53" s="472">
        <v>316.02774961462859</v>
      </c>
      <c r="W53" s="65">
        <v>418.31978922647215</v>
      </c>
      <c r="X53" s="24"/>
      <c r="Y53" s="61"/>
      <c r="Z53" s="25"/>
      <c r="AA53" s="56"/>
      <c r="AB53" s="56"/>
      <c r="AD53" s="24"/>
      <c r="AE53" s="471">
        <v>1057.9000000000001</v>
      </c>
      <c r="AF53" s="48">
        <v>2</v>
      </c>
      <c r="AG53" s="48">
        <v>2115.8000000000002</v>
      </c>
      <c r="AH53" s="476">
        <v>354.42336360181071</v>
      </c>
      <c r="AI53" s="66">
        <v>470.59815862215555</v>
      </c>
      <c r="AJ53" s="24"/>
      <c r="AK53" s="24"/>
      <c r="AL53" s="24"/>
    </row>
    <row r="54" spans="1:38" x14ac:dyDescent="0.25">
      <c r="A54" s="61"/>
      <c r="B54" s="24"/>
      <c r="C54" s="24"/>
      <c r="D54" s="56"/>
      <c r="E54" s="56"/>
      <c r="F54" s="60"/>
      <c r="G54" s="63"/>
      <c r="H54" s="48"/>
      <c r="I54" s="60"/>
      <c r="J54" s="56"/>
      <c r="K54" s="56"/>
      <c r="L54" s="24"/>
      <c r="M54" s="471">
        <v>1743.6</v>
      </c>
      <c r="N54" s="48">
        <v>1</v>
      </c>
      <c r="O54" s="48">
        <v>1743.6</v>
      </c>
      <c r="P54" s="476">
        <v>324.6586013080651</v>
      </c>
      <c r="Q54" s="66">
        <v>426.1269743286594</v>
      </c>
      <c r="R54" s="24"/>
      <c r="S54" s="471">
        <v>1743.6</v>
      </c>
      <c r="T54" s="48">
        <v>1</v>
      </c>
      <c r="U54" s="475">
        <v>1743.6</v>
      </c>
      <c r="V54" s="476">
        <v>322.6017415164709</v>
      </c>
      <c r="W54" s="66">
        <v>427.82696360202959</v>
      </c>
      <c r="X54" s="24"/>
      <c r="Y54" s="61"/>
      <c r="Z54" s="25"/>
      <c r="AA54" s="56"/>
      <c r="AB54" s="56"/>
      <c r="AD54" s="24"/>
      <c r="AE54" s="471">
        <v>1066.8</v>
      </c>
      <c r="AF54" s="48">
        <v>2</v>
      </c>
      <c r="AG54" s="48">
        <v>2133.6</v>
      </c>
      <c r="AH54" s="476">
        <v>352.34916139904357</v>
      </c>
      <c r="AI54" s="66">
        <v>470.34619564709408</v>
      </c>
      <c r="AJ54" s="24"/>
      <c r="AK54" s="24"/>
      <c r="AL54" s="24"/>
    </row>
    <row r="55" spans="1:38" x14ac:dyDescent="0.25">
      <c r="A55" s="61"/>
      <c r="B55" s="24"/>
      <c r="C55" s="24"/>
      <c r="D55" s="56"/>
      <c r="E55" s="56"/>
      <c r="F55" s="60"/>
      <c r="G55" s="63"/>
      <c r="H55" s="48"/>
      <c r="I55" s="60"/>
      <c r="J55" s="56"/>
      <c r="K55" s="56"/>
      <c r="L55" s="24"/>
      <c r="M55" s="471">
        <v>1809.6</v>
      </c>
      <c r="N55" s="48">
        <v>1</v>
      </c>
      <c r="O55" s="48">
        <v>1809.6</v>
      </c>
      <c r="P55" s="476">
        <v>332.59241313535864</v>
      </c>
      <c r="Q55" s="66">
        <v>434.730898009702</v>
      </c>
      <c r="R55" s="24"/>
      <c r="S55" s="471">
        <v>1809.6</v>
      </c>
      <c r="T55" s="48">
        <v>1</v>
      </c>
      <c r="U55" s="475">
        <v>1809.6</v>
      </c>
      <c r="V55" s="476">
        <v>330.81439013009589</v>
      </c>
      <c r="W55" s="66">
        <v>428.91550069459845</v>
      </c>
      <c r="X55" s="24"/>
      <c r="Y55" s="61"/>
      <c r="Z55" s="25"/>
      <c r="AA55" s="56"/>
      <c r="AB55" s="56"/>
      <c r="AD55" s="24"/>
      <c r="AE55" s="471">
        <v>1087.4000000000001</v>
      </c>
      <c r="AF55" s="48">
        <v>2</v>
      </c>
      <c r="AG55" s="48">
        <v>2174.8000000000002</v>
      </c>
      <c r="AH55" s="476">
        <v>358.1441674359794</v>
      </c>
      <c r="AI55" s="66">
        <v>479.01665665241126</v>
      </c>
      <c r="AJ55" s="24"/>
      <c r="AK55" s="24"/>
      <c r="AL55" s="24"/>
    </row>
    <row r="56" spans="1:38" x14ac:dyDescent="0.25">
      <c r="A56" s="24"/>
      <c r="B56" s="24"/>
      <c r="C56" s="60"/>
      <c r="D56" s="60"/>
      <c r="F56" s="60"/>
      <c r="G56" s="63"/>
      <c r="H56" s="48"/>
      <c r="I56" s="60"/>
      <c r="J56" s="56"/>
      <c r="K56" s="56"/>
      <c r="L56" s="24"/>
      <c r="M56" s="471">
        <v>1825.6</v>
      </c>
      <c r="N56" s="48">
        <v>1</v>
      </c>
      <c r="O56" s="48">
        <v>1825.6</v>
      </c>
      <c r="P56" s="476">
        <v>323.87838959789906</v>
      </c>
      <c r="Q56" s="66">
        <v>426.94031095008808</v>
      </c>
      <c r="R56" s="24"/>
      <c r="S56" s="471">
        <v>1825.6</v>
      </c>
      <c r="T56" s="48">
        <v>1</v>
      </c>
      <c r="U56" s="475">
        <v>1825.6</v>
      </c>
      <c r="V56" s="476">
        <v>322.69989444604306</v>
      </c>
      <c r="W56" s="66">
        <v>432.72647208392073</v>
      </c>
      <c r="X56" s="24"/>
      <c r="Y56" s="61"/>
      <c r="Z56" s="25"/>
      <c r="AA56" s="68"/>
      <c r="AB56" s="68"/>
      <c r="AD56" s="24"/>
      <c r="AE56" s="477">
        <v>1168.4000000000001</v>
      </c>
      <c r="AF56" s="310">
        <v>2</v>
      </c>
      <c r="AG56" s="310">
        <v>2336.8000000000002</v>
      </c>
      <c r="AH56" s="483">
        <v>379.11924910044871</v>
      </c>
      <c r="AI56" s="72">
        <v>499.58087960819705</v>
      </c>
      <c r="AJ56" s="24"/>
      <c r="AK56" s="24"/>
      <c r="AL56" s="24"/>
    </row>
    <row r="57" spans="1:38" x14ac:dyDescent="0.25">
      <c r="A57" s="24"/>
      <c r="B57" s="24"/>
      <c r="C57" s="60"/>
      <c r="D57" s="60"/>
      <c r="F57" s="60"/>
      <c r="G57" s="63"/>
      <c r="H57" s="48"/>
      <c r="I57" s="60"/>
      <c r="J57" s="56"/>
      <c r="K57" s="56"/>
      <c r="L57" s="24"/>
      <c r="M57" s="471">
        <v>1866.7</v>
      </c>
      <c r="N57" s="48">
        <v>1</v>
      </c>
      <c r="O57" s="48">
        <v>1866.7</v>
      </c>
      <c r="P57" s="472">
        <v>341.43808369360227</v>
      </c>
      <c r="Q57" s="65">
        <v>433.75818056668402</v>
      </c>
      <c r="R57" s="24"/>
      <c r="S57" s="471">
        <v>1866.7</v>
      </c>
      <c r="T57" s="48">
        <v>1</v>
      </c>
      <c r="U57" s="475">
        <v>1866.7</v>
      </c>
      <c r="V57" s="472">
        <v>334.85549963661748</v>
      </c>
      <c r="W57" s="65">
        <v>441.5209604769118</v>
      </c>
      <c r="X57" s="24"/>
      <c r="Y57" s="61"/>
      <c r="Z57" s="25"/>
      <c r="AA57" s="56"/>
      <c r="AB57" s="56"/>
      <c r="AD57" s="24"/>
      <c r="AE57" s="24"/>
      <c r="AF57" s="24"/>
      <c r="AG57" s="24"/>
      <c r="AH57" s="24"/>
      <c r="AI57" s="24"/>
      <c r="AJ57" s="24"/>
      <c r="AK57" s="24"/>
      <c r="AL57" s="24"/>
    </row>
    <row r="58" spans="1:38" x14ac:dyDescent="0.25">
      <c r="A58" s="24"/>
      <c r="B58" s="24"/>
      <c r="C58" s="24"/>
      <c r="D58" s="24"/>
      <c r="F58" s="60"/>
      <c r="G58" s="63"/>
      <c r="H58" s="48"/>
      <c r="I58" s="60"/>
      <c r="J58" s="57"/>
      <c r="K58" s="57"/>
      <c r="L58" s="24"/>
      <c r="M58" s="471">
        <v>1905.6</v>
      </c>
      <c r="N58" s="48">
        <v>1</v>
      </c>
      <c r="O58" s="48">
        <v>1905.6</v>
      </c>
      <c r="P58" s="476">
        <v>347.33265154874044</v>
      </c>
      <c r="Q58" s="66">
        <v>452.77113103387285</v>
      </c>
      <c r="R58" s="24"/>
      <c r="S58" s="471">
        <v>1905.6</v>
      </c>
      <c r="T58" s="48">
        <v>1</v>
      </c>
      <c r="U58" s="475">
        <v>1905.6</v>
      </c>
      <c r="V58" s="476">
        <v>345.57568653094194</v>
      </c>
      <c r="W58" s="66">
        <v>450.81006783259693</v>
      </c>
      <c r="X58" s="24"/>
      <c r="Y58" s="61"/>
      <c r="Z58" s="25"/>
      <c r="AA58" s="56"/>
      <c r="AB58" s="56"/>
      <c r="AD58" s="24"/>
      <c r="AE58" s="24"/>
      <c r="AF58" s="24"/>
      <c r="AG58" s="24"/>
      <c r="AH58" s="24"/>
      <c r="AI58" s="24"/>
      <c r="AJ58" s="24"/>
      <c r="AK58" s="24"/>
      <c r="AL58" s="24"/>
    </row>
    <row r="59" spans="1:38" x14ac:dyDescent="0.25">
      <c r="A59" s="24"/>
      <c r="B59" s="24"/>
      <c r="C59" s="24"/>
      <c r="D59" s="24"/>
      <c r="F59" s="60"/>
      <c r="G59" s="63"/>
      <c r="H59" s="48"/>
      <c r="I59" s="60"/>
      <c r="J59" s="56"/>
      <c r="K59" s="56"/>
      <c r="L59" s="24"/>
      <c r="M59" s="471">
        <v>1971.6</v>
      </c>
      <c r="N59" s="48">
        <v>1</v>
      </c>
      <c r="O59" s="48">
        <v>1971.6</v>
      </c>
      <c r="P59" s="476">
        <v>347.68126986262808</v>
      </c>
      <c r="Q59" s="66">
        <v>457.79657357238602</v>
      </c>
      <c r="R59" s="24"/>
      <c r="S59" s="471">
        <v>1971.6</v>
      </c>
      <c r="T59" s="48">
        <v>1</v>
      </c>
      <c r="U59" s="475">
        <v>1971.6</v>
      </c>
      <c r="V59" s="476">
        <v>343.96444199300305</v>
      </c>
      <c r="W59" s="66">
        <v>445.41285988786728</v>
      </c>
      <c r="X59" s="24"/>
      <c r="Y59" s="61"/>
      <c r="Z59" s="25"/>
      <c r="AA59" s="56"/>
      <c r="AB59" s="56"/>
      <c r="AD59" s="24"/>
      <c r="AE59" s="24"/>
      <c r="AF59" s="24"/>
      <c r="AG59" s="24"/>
      <c r="AH59" s="24"/>
      <c r="AI59" s="24"/>
      <c r="AJ59" s="24"/>
      <c r="AK59" s="24"/>
      <c r="AL59" s="24"/>
    </row>
    <row r="60" spans="1:38" x14ac:dyDescent="0.25">
      <c r="A60" s="24"/>
      <c r="B60" s="24"/>
      <c r="C60" s="24"/>
      <c r="D60" s="24"/>
      <c r="F60" s="60"/>
      <c r="G60" s="63"/>
      <c r="H60" s="48"/>
      <c r="I60" s="60"/>
      <c r="J60" s="57"/>
      <c r="K60" s="57"/>
      <c r="L60" s="24"/>
      <c r="M60" s="471">
        <v>2012.7</v>
      </c>
      <c r="N60" s="48">
        <v>1</v>
      </c>
      <c r="O60" s="48">
        <v>2012.7</v>
      </c>
      <c r="P60" s="476">
        <v>360.36039051398319</v>
      </c>
      <c r="Q60" s="66">
        <v>473.99443975306338</v>
      </c>
      <c r="R60" s="24"/>
      <c r="S60" s="471">
        <v>2012.7</v>
      </c>
      <c r="T60" s="48">
        <v>1</v>
      </c>
      <c r="U60" s="475">
        <v>2012.7</v>
      </c>
      <c r="V60" s="476">
        <v>355.74677786637409</v>
      </c>
      <c r="W60" s="66">
        <v>475.83518110367004</v>
      </c>
      <c r="X60" s="24"/>
      <c r="Y60" s="61"/>
      <c r="Z60" s="25"/>
      <c r="AA60" s="68"/>
      <c r="AB60" s="68"/>
      <c r="AD60" s="24"/>
      <c r="AE60" s="24"/>
      <c r="AF60" s="24"/>
      <c r="AG60" s="24"/>
      <c r="AH60" s="24"/>
      <c r="AI60" s="24"/>
      <c r="AJ60" s="24"/>
      <c r="AK60" s="24"/>
      <c r="AL60" s="24"/>
    </row>
    <row r="61" spans="1:38" x14ac:dyDescent="0.25">
      <c r="A61" s="24"/>
      <c r="B61" s="24"/>
      <c r="C61" s="24"/>
      <c r="D61" s="24"/>
      <c r="F61" s="60"/>
      <c r="G61" s="63"/>
      <c r="H61" s="48"/>
      <c r="I61" s="60"/>
      <c r="J61" s="56"/>
      <c r="K61" s="56"/>
      <c r="L61" s="24"/>
      <c r="M61" s="471">
        <v>2147.8000000000002</v>
      </c>
      <c r="N61" s="48">
        <v>1</v>
      </c>
      <c r="O61" s="48">
        <v>2147.8000000000002</v>
      </c>
      <c r="P61" s="476">
        <v>375.40738989487681</v>
      </c>
      <c r="Q61" s="66">
        <v>489.08218748204195</v>
      </c>
      <c r="R61" s="24"/>
      <c r="S61" s="471">
        <v>2147.8000000000002</v>
      </c>
      <c r="T61" s="48">
        <v>1</v>
      </c>
      <c r="U61" s="475">
        <v>2147.8000000000002</v>
      </c>
      <c r="V61" s="476">
        <v>372.98963316056461</v>
      </c>
      <c r="W61" s="66">
        <v>475.9023656486296</v>
      </c>
      <c r="X61" s="24"/>
      <c r="Y61" s="61"/>
      <c r="Z61" s="25"/>
      <c r="AA61" s="56"/>
      <c r="AB61" s="56"/>
      <c r="AD61" s="24"/>
      <c r="AE61" s="24"/>
      <c r="AF61" s="24"/>
      <c r="AG61" s="24"/>
      <c r="AH61" s="24"/>
      <c r="AI61" s="24"/>
      <c r="AJ61" s="24"/>
      <c r="AK61" s="24"/>
      <c r="AL61" s="24"/>
    </row>
    <row r="62" spans="1:38" x14ac:dyDescent="0.25">
      <c r="A62" s="24"/>
      <c r="B62" s="24"/>
      <c r="C62" s="24"/>
      <c r="D62" s="24"/>
      <c r="F62" s="60"/>
      <c r="G62" s="63"/>
      <c r="H62" s="48"/>
      <c r="I62" s="60"/>
      <c r="J62" s="57"/>
      <c r="K62" s="57"/>
      <c r="L62" s="24"/>
      <c r="M62" s="480">
        <v>835.3</v>
      </c>
      <c r="N62" s="48">
        <v>2</v>
      </c>
      <c r="O62" s="48">
        <v>1670.6</v>
      </c>
      <c r="P62" s="476">
        <v>282.85363026843748</v>
      </c>
      <c r="Q62" s="66">
        <v>396.77731457043114</v>
      </c>
      <c r="R62" s="24"/>
      <c r="S62" s="480">
        <v>835.3</v>
      </c>
      <c r="T62" s="48">
        <v>2</v>
      </c>
      <c r="U62" s="475">
        <v>1670.6</v>
      </c>
      <c r="V62" s="476">
        <v>288.45320760412898</v>
      </c>
      <c r="W62" s="66">
        <v>400.07767515759974</v>
      </c>
      <c r="X62" s="24"/>
      <c r="Y62" s="61"/>
      <c r="Z62" s="25"/>
      <c r="AA62" s="56"/>
      <c r="AB62" s="56"/>
      <c r="AD62" s="24"/>
      <c r="AE62" s="24"/>
      <c r="AF62" s="24"/>
      <c r="AG62" s="24"/>
      <c r="AH62" s="24"/>
      <c r="AI62" s="24"/>
      <c r="AJ62" s="24"/>
      <c r="AK62" s="24"/>
      <c r="AL62" s="24"/>
    </row>
    <row r="63" spans="1:38" x14ac:dyDescent="0.25">
      <c r="A63" s="24"/>
      <c r="B63" s="24"/>
      <c r="C63" s="24"/>
      <c r="D63" s="24"/>
      <c r="F63" s="60"/>
      <c r="G63" s="63"/>
      <c r="H63" s="48"/>
      <c r="I63" s="60"/>
      <c r="J63" s="56"/>
      <c r="K63" s="56"/>
      <c r="L63" s="24"/>
      <c r="M63" s="480">
        <v>843.3</v>
      </c>
      <c r="N63" s="48">
        <v>2</v>
      </c>
      <c r="O63" s="48">
        <v>1686.6</v>
      </c>
      <c r="P63" s="476">
        <v>280.05015833225389</v>
      </c>
      <c r="Q63" s="66">
        <v>412.83880418373565</v>
      </c>
      <c r="R63" s="24"/>
      <c r="S63" s="480">
        <v>843.3</v>
      </c>
      <c r="T63" s="48">
        <v>2</v>
      </c>
      <c r="U63" s="475">
        <v>1686.6</v>
      </c>
      <c r="V63" s="476">
        <v>278.5091244084615</v>
      </c>
      <c r="W63" s="66">
        <v>401.92467622249325</v>
      </c>
      <c r="X63" s="24"/>
      <c r="Y63" s="61"/>
      <c r="Z63" s="25"/>
      <c r="AA63" s="56"/>
      <c r="AB63" s="56"/>
      <c r="AD63" s="24"/>
      <c r="AE63" s="24"/>
      <c r="AF63" s="24"/>
      <c r="AG63" s="24"/>
      <c r="AH63" s="24"/>
      <c r="AI63" s="24"/>
      <c r="AJ63" s="24"/>
      <c r="AK63" s="24"/>
      <c r="AL63" s="24"/>
    </row>
    <row r="64" spans="1:38" x14ac:dyDescent="0.25">
      <c r="A64" s="24"/>
      <c r="B64" s="24"/>
      <c r="C64" s="24"/>
      <c r="D64" s="24"/>
      <c r="F64" s="60"/>
      <c r="G64" s="63"/>
      <c r="H64" s="48"/>
      <c r="I64" s="60"/>
      <c r="J64" s="57"/>
      <c r="K64" s="57"/>
      <c r="L64" s="24"/>
      <c r="M64" s="480">
        <v>883.3</v>
      </c>
      <c r="N64" s="48">
        <v>2</v>
      </c>
      <c r="O64" s="48">
        <v>1766.6</v>
      </c>
      <c r="P64" s="476">
        <v>296.21909865763797</v>
      </c>
      <c r="Q64" s="66">
        <v>420.2081389984362</v>
      </c>
      <c r="R64" s="24"/>
      <c r="S64" s="480">
        <v>883.3</v>
      </c>
      <c r="T64" s="48">
        <v>2</v>
      </c>
      <c r="U64" s="475">
        <v>1766.6</v>
      </c>
      <c r="V64" s="476">
        <v>298.08985666745889</v>
      </c>
      <c r="W64" s="66">
        <v>424.39757417067756</v>
      </c>
      <c r="X64" s="24"/>
      <c r="Y64" s="61"/>
      <c r="Z64" s="25"/>
      <c r="AA64" s="56"/>
      <c r="AB64" s="56"/>
      <c r="AD64" s="24"/>
      <c r="AE64" s="24"/>
      <c r="AF64" s="24"/>
      <c r="AG64" s="24"/>
      <c r="AH64" s="24"/>
      <c r="AI64" s="24"/>
      <c r="AJ64" s="24"/>
      <c r="AK64" s="24"/>
      <c r="AL64" s="24"/>
    </row>
    <row r="65" spans="1:38" x14ac:dyDescent="0.25">
      <c r="A65" s="24"/>
      <c r="B65" s="24"/>
      <c r="C65" s="24"/>
      <c r="D65" s="24"/>
      <c r="F65" s="60"/>
      <c r="G65" s="63"/>
      <c r="H65" s="48"/>
      <c r="I65" s="60"/>
      <c r="J65" s="56"/>
      <c r="K65" s="56"/>
      <c r="L65" s="24"/>
      <c r="M65" s="480">
        <v>895.3</v>
      </c>
      <c r="N65" s="48">
        <v>2</v>
      </c>
      <c r="O65" s="48">
        <v>1790.6</v>
      </c>
      <c r="P65" s="476">
        <v>296.36854586255782</v>
      </c>
      <c r="Q65" s="66">
        <v>418.59486337418809</v>
      </c>
      <c r="R65" s="24"/>
      <c r="S65" s="480">
        <v>895.3</v>
      </c>
      <c r="T65" s="48">
        <v>2</v>
      </c>
      <c r="U65" s="475">
        <v>1790.6</v>
      </c>
      <c r="V65" s="476">
        <v>295.95566714807342</v>
      </c>
      <c r="W65" s="66">
        <v>412.61003067552588</v>
      </c>
      <c r="X65" s="24"/>
      <c r="Y65" s="61"/>
      <c r="Z65" s="25"/>
      <c r="AA65" s="68"/>
      <c r="AB65" s="68"/>
      <c r="AD65" s="24"/>
      <c r="AE65" s="24"/>
      <c r="AF65" s="24"/>
      <c r="AG65" s="24"/>
      <c r="AH65" s="24"/>
      <c r="AI65" s="24"/>
      <c r="AJ65" s="24"/>
      <c r="AK65" s="24"/>
      <c r="AL65" s="24"/>
    </row>
    <row r="66" spans="1:38" x14ac:dyDescent="0.25">
      <c r="A66" s="24"/>
      <c r="B66" s="24"/>
      <c r="C66" s="24"/>
      <c r="D66" s="24"/>
      <c r="F66" s="60"/>
      <c r="G66" s="63"/>
      <c r="H66" s="48"/>
      <c r="I66" s="60"/>
      <c r="J66" s="57"/>
      <c r="K66" s="57"/>
      <c r="L66" s="24"/>
      <c r="M66" s="480">
        <v>916.3</v>
      </c>
      <c r="N66" s="48">
        <v>2</v>
      </c>
      <c r="O66" s="48">
        <v>1832.6</v>
      </c>
      <c r="P66" s="476">
        <v>302.91161680434141</v>
      </c>
      <c r="Q66" s="66">
        <v>421.3402163359213</v>
      </c>
      <c r="R66" s="24"/>
      <c r="S66" s="480">
        <v>916.3</v>
      </c>
      <c r="T66" s="48">
        <v>2</v>
      </c>
      <c r="U66" s="475">
        <v>1832.6</v>
      </c>
      <c r="V66" s="476">
        <v>304.27502804019088</v>
      </c>
      <c r="W66" s="66">
        <v>424.40979733510824</v>
      </c>
      <c r="X66" s="24"/>
      <c r="Y66" s="61"/>
      <c r="Z66" s="25"/>
      <c r="AA66" s="56"/>
      <c r="AB66" s="56"/>
      <c r="AD66" s="24"/>
      <c r="AE66" s="24"/>
      <c r="AF66" s="24"/>
      <c r="AG66" s="24"/>
      <c r="AH66" s="24"/>
      <c r="AI66" s="24"/>
      <c r="AJ66" s="24"/>
      <c r="AK66" s="24"/>
      <c r="AL66" s="24"/>
    </row>
    <row r="67" spans="1:38" x14ac:dyDescent="0.25">
      <c r="A67" s="24"/>
      <c r="B67" s="24"/>
      <c r="C67" s="24"/>
      <c r="D67" s="24"/>
      <c r="F67" s="60"/>
      <c r="G67" s="63"/>
      <c r="H67" s="48"/>
      <c r="I67" s="60"/>
      <c r="J67" s="56"/>
      <c r="K67" s="56"/>
      <c r="L67" s="24"/>
      <c r="M67" s="480">
        <v>964.3</v>
      </c>
      <c r="N67" s="48">
        <v>2</v>
      </c>
      <c r="O67" s="48">
        <v>1928.6</v>
      </c>
      <c r="P67" s="476">
        <v>317.95969090448557</v>
      </c>
      <c r="Q67" s="66">
        <v>441.03576728503589</v>
      </c>
      <c r="R67" s="24"/>
      <c r="S67" s="480">
        <v>964.3</v>
      </c>
      <c r="T67" s="48">
        <v>2</v>
      </c>
      <c r="U67" s="475">
        <v>1928.6</v>
      </c>
      <c r="V67" s="476">
        <v>319.12534741320866</v>
      </c>
      <c r="W67" s="66">
        <v>441.70576151337298</v>
      </c>
      <c r="X67" s="24"/>
      <c r="Y67" s="61"/>
      <c r="Z67" s="25"/>
      <c r="AA67" s="68"/>
      <c r="AB67" s="68"/>
      <c r="AD67" s="24"/>
      <c r="AE67" s="24"/>
      <c r="AF67" s="24"/>
      <c r="AG67" s="24"/>
      <c r="AH67" s="24"/>
      <c r="AI67" s="24"/>
      <c r="AJ67" s="24"/>
      <c r="AK67" s="24"/>
      <c r="AL67" s="24"/>
    </row>
    <row r="68" spans="1:38" x14ac:dyDescent="0.25">
      <c r="A68" s="24"/>
      <c r="B68" s="24"/>
      <c r="C68" s="24"/>
      <c r="D68" s="24"/>
      <c r="F68" s="60"/>
      <c r="G68" s="63"/>
      <c r="H68" s="48"/>
      <c r="I68" s="60"/>
      <c r="J68" s="56"/>
      <c r="K68" s="56"/>
      <c r="L68" s="24"/>
      <c r="M68" s="480">
        <v>989.3</v>
      </c>
      <c r="N68" s="48">
        <v>2</v>
      </c>
      <c r="O68" s="48">
        <v>1978.6</v>
      </c>
      <c r="P68" s="476">
        <v>335.28513878560022</v>
      </c>
      <c r="Q68" s="66">
        <v>451.42305999347843</v>
      </c>
      <c r="R68" s="24"/>
      <c r="S68" s="480">
        <v>989.3</v>
      </c>
      <c r="T68" s="48">
        <v>2</v>
      </c>
      <c r="U68" s="475">
        <v>1978.6</v>
      </c>
      <c r="V68" s="476">
        <v>333.72259892310899</v>
      </c>
      <c r="W68" s="66">
        <v>452.42429967264502</v>
      </c>
      <c r="X68" s="24"/>
      <c r="Y68" s="61"/>
      <c r="Z68" s="25"/>
      <c r="AA68" s="56"/>
      <c r="AB68" s="56"/>
      <c r="AD68" s="24"/>
      <c r="AE68" s="24"/>
      <c r="AF68" s="24"/>
      <c r="AG68" s="24"/>
      <c r="AH68" s="24"/>
      <c r="AI68" s="24"/>
      <c r="AJ68" s="24"/>
      <c r="AK68" s="24"/>
      <c r="AL68" s="24"/>
    </row>
    <row r="69" spans="1:38" x14ac:dyDescent="0.25">
      <c r="A69" s="24"/>
      <c r="B69" s="24"/>
      <c r="C69" s="24"/>
      <c r="D69" s="24"/>
      <c r="F69" s="60"/>
      <c r="G69" s="63"/>
      <c r="H69" s="48"/>
      <c r="I69" s="60"/>
      <c r="J69" s="56"/>
      <c r="K69" s="56"/>
      <c r="L69" s="24"/>
      <c r="M69" s="480">
        <v>997.3</v>
      </c>
      <c r="N69" s="48">
        <v>2</v>
      </c>
      <c r="O69" s="48">
        <v>1994.6</v>
      </c>
      <c r="P69" s="476">
        <v>320.40754024155177</v>
      </c>
      <c r="Q69" s="66">
        <v>443.73585205254767</v>
      </c>
      <c r="R69" s="24"/>
      <c r="S69" s="480">
        <v>997.3</v>
      </c>
      <c r="T69" s="48">
        <v>2</v>
      </c>
      <c r="U69" s="475">
        <v>1994.6</v>
      </c>
      <c r="V69" s="476">
        <v>320.24703345599079</v>
      </c>
      <c r="W69" s="66">
        <v>440.4677126676911</v>
      </c>
      <c r="X69" s="24"/>
      <c r="Y69" s="61"/>
      <c r="Z69" s="25"/>
      <c r="AA69" s="56"/>
      <c r="AB69" s="56"/>
      <c r="AD69" s="24"/>
      <c r="AE69" s="24"/>
      <c r="AF69" s="24"/>
      <c r="AG69" s="24"/>
      <c r="AH69" s="24"/>
      <c r="AI69" s="24"/>
      <c r="AJ69" s="24"/>
      <c r="AK69" s="24"/>
      <c r="AL69" s="24"/>
    </row>
    <row r="70" spans="1:38" x14ac:dyDescent="0.25">
      <c r="A70" s="24"/>
      <c r="B70" s="24"/>
      <c r="C70" s="24"/>
      <c r="D70" s="24"/>
      <c r="F70" s="60"/>
      <c r="G70" s="63"/>
      <c r="H70" s="48"/>
      <c r="I70" s="60"/>
      <c r="J70" s="56"/>
      <c r="K70" s="56"/>
      <c r="L70" s="24"/>
      <c r="M70" s="480">
        <v>1017.9</v>
      </c>
      <c r="N70" s="48">
        <v>2</v>
      </c>
      <c r="O70" s="48">
        <v>2035.8</v>
      </c>
      <c r="P70" s="476">
        <v>336.85490631440229</v>
      </c>
      <c r="Q70" s="66">
        <v>456.41812526577769</v>
      </c>
      <c r="R70" s="24"/>
      <c r="S70" s="480">
        <v>1017.9</v>
      </c>
      <c r="T70" s="48">
        <v>2</v>
      </c>
      <c r="U70" s="475">
        <v>2035.8</v>
      </c>
      <c r="V70" s="476">
        <v>333.77963531411018</v>
      </c>
      <c r="W70" s="66">
        <v>455.30075719863896</v>
      </c>
      <c r="X70" s="24"/>
      <c r="Y70" s="61"/>
      <c r="Z70" s="25"/>
      <c r="AA70" s="68"/>
      <c r="AB70" s="68"/>
      <c r="AD70" s="24"/>
      <c r="AE70" s="24"/>
      <c r="AF70" s="24"/>
      <c r="AG70" s="24"/>
      <c r="AH70" s="24"/>
      <c r="AI70" s="24"/>
      <c r="AJ70" s="24"/>
      <c r="AK70" s="24"/>
      <c r="AL70" s="24"/>
    </row>
    <row r="71" spans="1:38" x14ac:dyDescent="0.25">
      <c r="A71" s="24"/>
      <c r="B71" s="24"/>
      <c r="C71" s="24"/>
      <c r="D71" s="24"/>
      <c r="F71" s="60"/>
      <c r="G71" s="63"/>
      <c r="H71" s="48"/>
      <c r="I71" s="60"/>
      <c r="J71" s="56"/>
      <c r="K71" s="56"/>
      <c r="L71" s="24"/>
      <c r="M71" s="480">
        <v>1070.4000000000001</v>
      </c>
      <c r="N71" s="48">
        <v>2</v>
      </c>
      <c r="O71" s="48">
        <v>2140.8000000000002</v>
      </c>
      <c r="P71" s="476">
        <v>354.75501638413124</v>
      </c>
      <c r="Q71" s="66">
        <v>471.41903787570067</v>
      </c>
      <c r="R71" s="24"/>
      <c r="S71" s="480">
        <v>1070.4000000000001</v>
      </c>
      <c r="T71" s="48">
        <v>2</v>
      </c>
      <c r="U71" s="475">
        <v>2140.8000000000002</v>
      </c>
      <c r="V71" s="476">
        <v>352.88832864077449</v>
      </c>
      <c r="W71" s="66">
        <v>474.80832703626299</v>
      </c>
      <c r="X71" s="24"/>
      <c r="Y71" s="61"/>
      <c r="Z71" s="25"/>
      <c r="AA71" s="56"/>
      <c r="AB71" s="56"/>
      <c r="AD71" s="24"/>
      <c r="AE71" s="24"/>
      <c r="AF71" s="24"/>
      <c r="AG71" s="24"/>
      <c r="AH71" s="24"/>
      <c r="AI71" s="24"/>
      <c r="AJ71" s="24"/>
      <c r="AK71" s="24"/>
      <c r="AL71" s="24"/>
    </row>
    <row r="72" spans="1:38" x14ac:dyDescent="0.25">
      <c r="A72" s="24"/>
      <c r="B72" s="24"/>
      <c r="C72" s="24"/>
      <c r="D72" s="24"/>
      <c r="F72" s="60"/>
      <c r="G72" s="62"/>
      <c r="H72" s="48"/>
      <c r="I72" s="60"/>
      <c r="J72" s="56"/>
      <c r="K72" s="56"/>
      <c r="L72" s="24"/>
      <c r="M72" s="480">
        <v>1098.9000000000001</v>
      </c>
      <c r="N72" s="48">
        <v>2</v>
      </c>
      <c r="O72" s="48">
        <v>2197.8000000000002</v>
      </c>
      <c r="P72" s="476">
        <v>355.2011499744558</v>
      </c>
      <c r="Q72" s="66">
        <v>473.5223279614097</v>
      </c>
      <c r="R72" s="24"/>
      <c r="S72" s="480">
        <v>1098.9000000000001</v>
      </c>
      <c r="T72" s="48">
        <v>2</v>
      </c>
      <c r="U72" s="475">
        <v>2197.8000000000002</v>
      </c>
      <c r="V72" s="476">
        <v>351.2021220888671</v>
      </c>
      <c r="W72" s="66">
        <v>474.35178194336618</v>
      </c>
      <c r="X72" s="24"/>
      <c r="Y72" s="61"/>
      <c r="Z72" s="25"/>
      <c r="AA72" s="56"/>
      <c r="AB72" s="56"/>
      <c r="AD72" s="24"/>
      <c r="AE72" s="24"/>
      <c r="AF72" s="24"/>
      <c r="AG72" s="24"/>
      <c r="AH72" s="24"/>
      <c r="AI72" s="24"/>
      <c r="AJ72" s="24"/>
      <c r="AK72" s="24"/>
      <c r="AL72" s="24"/>
    </row>
    <row r="73" spans="1:38" x14ac:dyDescent="0.25">
      <c r="A73" s="24"/>
      <c r="B73" s="24"/>
      <c r="C73" s="24"/>
      <c r="D73" s="24"/>
      <c r="F73" s="60"/>
      <c r="G73" s="63"/>
      <c r="H73" s="48"/>
      <c r="I73" s="60"/>
      <c r="J73" s="56"/>
      <c r="K73" s="56"/>
      <c r="L73" s="25"/>
      <c r="M73" s="480">
        <v>1120.4000000000001</v>
      </c>
      <c r="N73" s="48">
        <v>2</v>
      </c>
      <c r="O73" s="48">
        <v>2240.8000000000002</v>
      </c>
      <c r="P73" s="476">
        <v>362.61595179891759</v>
      </c>
      <c r="Q73" s="66">
        <v>478.59685964046542</v>
      </c>
      <c r="R73" s="24"/>
      <c r="S73" s="480">
        <v>1120.4000000000001</v>
      </c>
      <c r="T73" s="48">
        <v>2</v>
      </c>
      <c r="U73" s="475">
        <v>2240.8000000000002</v>
      </c>
      <c r="V73" s="476">
        <v>360.59702758330019</v>
      </c>
      <c r="W73" s="66">
        <v>482.89942908534579</v>
      </c>
      <c r="X73" s="24"/>
      <c r="Y73" s="61"/>
      <c r="Z73" s="25"/>
      <c r="AA73" s="68"/>
      <c r="AB73" s="68"/>
      <c r="AD73" s="24"/>
      <c r="AE73" s="24"/>
      <c r="AF73" s="24"/>
      <c r="AG73" s="24"/>
      <c r="AH73" s="24"/>
      <c r="AI73" s="24"/>
      <c r="AJ73" s="24"/>
      <c r="AK73" s="24"/>
      <c r="AL73" s="24"/>
    </row>
    <row r="74" spans="1:38" x14ac:dyDescent="0.25">
      <c r="A74" s="24"/>
      <c r="B74" s="24"/>
      <c r="C74" s="24"/>
      <c r="D74" s="24"/>
      <c r="F74" s="60"/>
      <c r="G74" s="63"/>
      <c r="H74" s="48"/>
      <c r="I74" s="60"/>
      <c r="J74" s="56"/>
      <c r="K74" s="56"/>
      <c r="L74" s="25"/>
      <c r="M74" s="481">
        <v>1179.9000000000001</v>
      </c>
      <c r="N74" s="310">
        <v>2</v>
      </c>
      <c r="O74" s="482">
        <v>2359.8000000000002</v>
      </c>
      <c r="P74" s="483">
        <v>373.90072066077852</v>
      </c>
      <c r="Q74" s="72">
        <v>498.15010998223124</v>
      </c>
      <c r="R74" s="24"/>
      <c r="S74" s="481">
        <v>1179.9000000000001</v>
      </c>
      <c r="T74" s="310">
        <v>2</v>
      </c>
      <c r="U74" s="482">
        <v>2359.8000000000002</v>
      </c>
      <c r="V74" s="483">
        <v>370.15025980763949</v>
      </c>
      <c r="W74" s="72">
        <v>505.28149867391528</v>
      </c>
      <c r="X74" s="24"/>
      <c r="Y74" s="61"/>
      <c r="Z74" s="25"/>
      <c r="AA74" s="68"/>
      <c r="AB74" s="68"/>
      <c r="AD74" s="24"/>
      <c r="AE74" s="24"/>
      <c r="AF74" s="24"/>
      <c r="AG74" s="24"/>
      <c r="AH74" s="24"/>
      <c r="AI74" s="24"/>
      <c r="AJ74" s="24"/>
      <c r="AK74" s="24"/>
      <c r="AL74" s="24"/>
    </row>
    <row r="75" spans="1:38" x14ac:dyDescent="0.25">
      <c r="A75" s="24"/>
      <c r="B75" s="24"/>
      <c r="C75" s="24"/>
      <c r="D75" s="24"/>
      <c r="F75" s="60"/>
      <c r="G75" s="63"/>
      <c r="H75" s="48"/>
      <c r="I75" s="60"/>
      <c r="J75" s="56"/>
      <c r="K75" s="56"/>
      <c r="L75" s="25"/>
      <c r="M75" s="24"/>
      <c r="N75" s="24"/>
      <c r="O75" s="24"/>
      <c r="P75" s="24"/>
      <c r="R75" s="24"/>
      <c r="S75" s="24"/>
      <c r="T75" s="24"/>
      <c r="U75" s="24"/>
      <c r="V75" s="24"/>
      <c r="X75" s="24"/>
      <c r="Y75" s="61"/>
      <c r="Z75" s="25"/>
      <c r="AA75" s="68"/>
      <c r="AB75" s="68"/>
      <c r="AD75" s="24"/>
      <c r="AE75" s="24"/>
      <c r="AF75" s="24"/>
      <c r="AG75" s="24"/>
      <c r="AH75" s="24"/>
      <c r="AI75" s="24"/>
      <c r="AJ75" s="24"/>
      <c r="AK75" s="24"/>
      <c r="AL75" s="24"/>
    </row>
    <row r="76" spans="1:38" x14ac:dyDescent="0.25">
      <c r="A76" s="24"/>
      <c r="B76" s="24"/>
      <c r="C76" s="24"/>
      <c r="D76" s="24"/>
      <c r="F76" s="60"/>
      <c r="G76" s="63"/>
      <c r="H76" s="48"/>
      <c r="I76" s="60"/>
      <c r="J76" s="56"/>
      <c r="K76" s="56"/>
      <c r="L76" s="25"/>
      <c r="M76" s="24"/>
      <c r="N76" s="24"/>
      <c r="O76" s="24"/>
      <c r="P76" s="24"/>
      <c r="R76" s="24"/>
      <c r="S76" s="24"/>
      <c r="T76" s="24"/>
      <c r="U76" s="24"/>
      <c r="V76" s="24"/>
      <c r="X76" s="24"/>
      <c r="Y76" s="61"/>
      <c r="Z76" s="25"/>
      <c r="AA76" s="56"/>
      <c r="AB76" s="56"/>
      <c r="AD76" s="24"/>
      <c r="AE76" s="24"/>
      <c r="AF76" s="24"/>
      <c r="AG76" s="24"/>
      <c r="AH76" s="24"/>
      <c r="AI76" s="24"/>
      <c r="AJ76" s="24"/>
      <c r="AK76" s="24"/>
      <c r="AL76" s="24"/>
    </row>
    <row r="77" spans="1:38" x14ac:dyDescent="0.25">
      <c r="A77" s="24"/>
      <c r="B77" s="24"/>
      <c r="C77" s="24"/>
      <c r="D77" s="24"/>
      <c r="F77" s="60"/>
      <c r="G77" s="63"/>
      <c r="H77" s="48"/>
      <c r="I77" s="60"/>
      <c r="J77" s="56"/>
      <c r="K77" s="56"/>
      <c r="L77" s="25"/>
      <c r="M77" s="24"/>
      <c r="N77" s="24"/>
      <c r="O77" s="24"/>
      <c r="P77" s="24"/>
      <c r="R77" s="24"/>
      <c r="S77" s="61"/>
      <c r="T77" s="25"/>
      <c r="U77" s="69"/>
      <c r="V77" s="69"/>
      <c r="X77" s="24"/>
      <c r="Y77" s="69"/>
      <c r="Z77" s="25"/>
      <c r="AA77" s="56"/>
      <c r="AB77" s="56"/>
      <c r="AD77" s="24"/>
      <c r="AE77" s="24"/>
      <c r="AF77" s="24"/>
      <c r="AG77" s="24"/>
      <c r="AH77" s="24"/>
      <c r="AI77" s="24"/>
      <c r="AJ77" s="24"/>
      <c r="AK77" s="24"/>
      <c r="AL77" s="24"/>
    </row>
    <row r="78" spans="1:38" x14ac:dyDescent="0.25">
      <c r="A78" s="24"/>
      <c r="B78" s="24"/>
      <c r="C78" s="24"/>
      <c r="D78" s="24"/>
      <c r="F78" s="60"/>
      <c r="G78" s="63"/>
      <c r="H78" s="48"/>
      <c r="I78" s="60"/>
      <c r="J78" s="56"/>
      <c r="K78" s="56"/>
      <c r="L78" s="25"/>
      <c r="M78" s="61"/>
      <c r="N78" s="25"/>
      <c r="O78" s="69"/>
      <c r="P78" s="69"/>
      <c r="R78" s="24"/>
      <c r="S78" s="61"/>
      <c r="T78" s="25"/>
      <c r="U78" s="69"/>
      <c r="V78" s="69"/>
      <c r="X78" s="24"/>
      <c r="Y78" s="24"/>
      <c r="Z78" s="24"/>
      <c r="AA78" s="24"/>
      <c r="AB78" s="24"/>
      <c r="AD78" s="24"/>
      <c r="AE78" s="24"/>
      <c r="AF78" s="24"/>
      <c r="AG78" s="24"/>
      <c r="AH78" s="24"/>
      <c r="AI78" s="24"/>
      <c r="AJ78" s="24"/>
      <c r="AK78" s="24"/>
      <c r="AL78" s="24"/>
    </row>
    <row r="79" spans="1:38" x14ac:dyDescent="0.25">
      <c r="A79" s="24"/>
      <c r="B79" s="24"/>
      <c r="C79" s="24"/>
      <c r="D79" s="24"/>
      <c r="F79" s="60"/>
      <c r="G79" s="63"/>
      <c r="H79" s="48"/>
      <c r="I79" s="60"/>
      <c r="J79" s="56"/>
      <c r="K79" s="56"/>
      <c r="L79" s="25"/>
      <c r="M79" s="61"/>
      <c r="N79" s="25"/>
      <c r="O79" s="69"/>
      <c r="P79" s="69"/>
      <c r="R79" s="24"/>
      <c r="S79" s="61"/>
      <c r="T79" s="25"/>
      <c r="U79" s="69"/>
      <c r="V79" s="69"/>
      <c r="X79" s="24"/>
      <c r="Y79" s="24"/>
      <c r="Z79" s="24"/>
      <c r="AA79" s="24"/>
      <c r="AB79" s="24"/>
      <c r="AD79" s="24"/>
      <c r="AE79" s="24"/>
      <c r="AF79" s="24"/>
      <c r="AG79" s="24"/>
      <c r="AH79" s="24"/>
      <c r="AI79" s="24"/>
      <c r="AJ79" s="24"/>
      <c r="AK79" s="24"/>
      <c r="AL79" s="24"/>
    </row>
    <row r="80" spans="1:38" x14ac:dyDescent="0.25">
      <c r="A80" s="24"/>
      <c r="B80" s="24"/>
      <c r="C80" s="24"/>
      <c r="D80" s="24"/>
      <c r="F80" s="60"/>
      <c r="G80" s="63"/>
      <c r="H80" s="48"/>
      <c r="I80" s="60"/>
      <c r="J80" s="56"/>
      <c r="K80" s="56"/>
      <c r="L80" s="25"/>
      <c r="M80" s="61"/>
      <c r="N80" s="25"/>
      <c r="O80" s="69"/>
      <c r="P80" s="69"/>
      <c r="R80" s="24"/>
      <c r="S80" s="61"/>
      <c r="T80" s="25"/>
      <c r="U80" s="69"/>
      <c r="V80" s="69"/>
      <c r="X80" s="24"/>
      <c r="Y80" s="24"/>
      <c r="Z80" s="24"/>
      <c r="AA80" s="24"/>
      <c r="AB80" s="24"/>
      <c r="AD80" s="24"/>
      <c r="AE80" s="24"/>
      <c r="AF80" s="24"/>
      <c r="AG80" s="24"/>
      <c r="AH80" s="24"/>
      <c r="AI80" s="24"/>
      <c r="AJ80" s="24"/>
      <c r="AK80" s="24"/>
      <c r="AL80" s="24"/>
    </row>
    <row r="81" spans="1:38" x14ac:dyDescent="0.25">
      <c r="A81" s="24"/>
      <c r="B81" s="24"/>
      <c r="C81" s="24"/>
      <c r="D81" s="24"/>
      <c r="F81" s="60"/>
      <c r="G81" s="63"/>
      <c r="H81" s="48"/>
      <c r="I81" s="60"/>
      <c r="J81" s="56"/>
      <c r="K81" s="56"/>
      <c r="L81" s="25"/>
      <c r="M81" s="61"/>
      <c r="N81" s="25"/>
      <c r="O81" s="69"/>
      <c r="P81" s="69"/>
      <c r="R81" s="24"/>
      <c r="S81" s="61"/>
      <c r="T81" s="25"/>
      <c r="U81" s="69"/>
      <c r="V81" s="69"/>
      <c r="X81" s="24"/>
      <c r="Y81" s="24"/>
      <c r="Z81" s="24"/>
      <c r="AA81" s="24"/>
      <c r="AB81" s="24"/>
      <c r="AD81" s="24"/>
      <c r="AE81" s="24"/>
      <c r="AF81" s="24"/>
      <c r="AG81" s="24"/>
      <c r="AH81" s="24"/>
      <c r="AI81" s="24"/>
      <c r="AJ81" s="24"/>
      <c r="AK81" s="24"/>
      <c r="AL81" s="24"/>
    </row>
    <row r="82" spans="1:38" x14ac:dyDescent="0.25">
      <c r="A82" s="24"/>
      <c r="B82" s="24"/>
      <c r="C82" s="24"/>
      <c r="D82" s="24"/>
      <c r="F82" s="60"/>
      <c r="G82" s="63"/>
      <c r="H82" s="48"/>
      <c r="I82" s="60"/>
      <c r="J82" s="56"/>
      <c r="K82" s="56"/>
      <c r="L82" s="25"/>
      <c r="M82" s="61"/>
      <c r="N82" s="25"/>
      <c r="O82" s="69"/>
      <c r="P82" s="69"/>
      <c r="R82" s="24"/>
      <c r="S82" s="61"/>
      <c r="T82" s="25"/>
      <c r="U82" s="69"/>
      <c r="V82" s="69"/>
      <c r="X82" s="24"/>
      <c r="Y82" s="24"/>
      <c r="Z82" s="24"/>
      <c r="AA82" s="24"/>
      <c r="AB82" s="24"/>
      <c r="AD82" s="24"/>
      <c r="AE82" s="24"/>
      <c r="AF82" s="24"/>
      <c r="AG82" s="24"/>
      <c r="AH82" s="24"/>
      <c r="AI82" s="24"/>
      <c r="AJ82" s="24"/>
      <c r="AK82" s="24"/>
      <c r="AL82" s="24"/>
    </row>
    <row r="83" spans="1:38" x14ac:dyDescent="0.25">
      <c r="A83" s="24"/>
      <c r="B83" s="24"/>
      <c r="C83" s="24"/>
      <c r="D83" s="24"/>
      <c r="F83" s="60"/>
      <c r="G83" s="60"/>
      <c r="H83" s="60"/>
      <c r="I83" s="60"/>
      <c r="J83" s="48"/>
      <c r="K83" s="48"/>
      <c r="L83" s="25"/>
      <c r="M83" s="61"/>
      <c r="N83" s="25"/>
      <c r="O83" s="69"/>
      <c r="P83" s="69"/>
      <c r="R83" s="24"/>
      <c r="S83" s="61"/>
      <c r="T83" s="25"/>
      <c r="U83" s="69"/>
      <c r="V83" s="69"/>
      <c r="X83" s="24"/>
      <c r="Y83" s="24"/>
      <c r="Z83" s="24"/>
      <c r="AA83" s="24"/>
      <c r="AB83" s="24"/>
      <c r="AD83" s="24"/>
      <c r="AE83" s="24"/>
      <c r="AF83" s="24"/>
      <c r="AG83" s="24"/>
      <c r="AH83" s="24"/>
      <c r="AI83" s="24"/>
      <c r="AJ83" s="24"/>
      <c r="AK83" s="24"/>
      <c r="AL83" s="24"/>
    </row>
    <row r="84" spans="1:38" x14ac:dyDescent="0.25">
      <c r="A84" s="24"/>
      <c r="B84" s="24"/>
      <c r="C84" s="24"/>
      <c r="D84" s="24"/>
      <c r="F84" s="60"/>
      <c r="G84" s="60"/>
      <c r="H84" s="60"/>
      <c r="I84" s="60"/>
      <c r="J84" s="48"/>
      <c r="K84" s="48"/>
      <c r="L84" s="25"/>
      <c r="M84" s="61"/>
      <c r="N84" s="25"/>
      <c r="O84" s="69"/>
      <c r="P84" s="69"/>
      <c r="R84" s="24"/>
      <c r="S84" s="61"/>
      <c r="T84" s="25"/>
      <c r="U84" s="69"/>
      <c r="V84" s="69"/>
      <c r="X84" s="24"/>
      <c r="Y84" s="24"/>
      <c r="Z84" s="24"/>
      <c r="AA84" s="24"/>
      <c r="AB84" s="24"/>
      <c r="AD84" s="24"/>
      <c r="AE84" s="24"/>
      <c r="AF84" s="24"/>
      <c r="AG84" s="24"/>
      <c r="AH84" s="24"/>
      <c r="AI84" s="24"/>
      <c r="AJ84" s="24"/>
      <c r="AK84" s="24"/>
      <c r="AL84" s="24"/>
    </row>
    <row r="85" spans="1:38" x14ac:dyDescent="0.25">
      <c r="A85" s="24"/>
      <c r="B85" s="24"/>
      <c r="C85" s="24"/>
      <c r="D85" s="24"/>
      <c r="F85" s="60"/>
      <c r="G85" s="60"/>
      <c r="H85" s="60"/>
      <c r="I85" s="60"/>
      <c r="J85" s="48"/>
      <c r="K85" s="48"/>
      <c r="L85" s="25"/>
      <c r="M85" s="61"/>
      <c r="N85" s="25"/>
      <c r="O85" s="69"/>
      <c r="P85" s="69"/>
      <c r="R85" s="24"/>
      <c r="S85" s="61"/>
      <c r="T85" s="25"/>
      <c r="U85" s="69"/>
      <c r="V85" s="69"/>
      <c r="X85" s="24"/>
      <c r="Y85" s="24"/>
      <c r="Z85" s="24"/>
      <c r="AA85" s="24"/>
      <c r="AB85" s="24"/>
      <c r="AD85" s="24"/>
      <c r="AE85" s="24"/>
      <c r="AF85" s="24"/>
      <c r="AG85" s="24"/>
      <c r="AH85" s="24"/>
      <c r="AI85" s="24"/>
      <c r="AJ85" s="24"/>
      <c r="AK85" s="24"/>
      <c r="AL85" s="24"/>
    </row>
    <row r="86" spans="1:38" x14ac:dyDescent="0.25">
      <c r="A86" s="24"/>
      <c r="B86" s="24"/>
      <c r="C86" s="24"/>
      <c r="D86" s="24"/>
      <c r="F86" s="60"/>
      <c r="G86" s="60"/>
      <c r="H86" s="60"/>
      <c r="I86" s="60"/>
      <c r="J86" s="48"/>
      <c r="K86" s="48"/>
      <c r="L86" s="25"/>
      <c r="M86" s="61"/>
      <c r="N86" s="25"/>
      <c r="O86" s="69"/>
      <c r="P86" s="69"/>
      <c r="R86" s="24"/>
      <c r="S86" s="61"/>
      <c r="T86" s="25"/>
      <c r="U86" s="69"/>
      <c r="V86" s="69"/>
      <c r="X86" s="24"/>
      <c r="Y86" s="24"/>
      <c r="Z86" s="24"/>
      <c r="AA86" s="24"/>
      <c r="AB86" s="24"/>
      <c r="AD86" s="24"/>
      <c r="AE86" s="24"/>
      <c r="AF86" s="24"/>
      <c r="AG86" s="24"/>
      <c r="AH86" s="24"/>
      <c r="AI86" s="24"/>
      <c r="AJ86" s="24"/>
      <c r="AK86" s="24"/>
      <c r="AL86" s="24"/>
    </row>
    <row r="87" spans="1:38" x14ac:dyDescent="0.25">
      <c r="A87" s="24"/>
      <c r="B87" s="24"/>
      <c r="C87" s="24"/>
      <c r="D87" s="24"/>
      <c r="F87" s="60"/>
      <c r="G87" s="60"/>
      <c r="H87" s="60"/>
      <c r="I87" s="60"/>
      <c r="J87" s="48"/>
      <c r="K87" s="48"/>
      <c r="L87" s="25"/>
      <c r="M87" s="61"/>
      <c r="N87" s="25"/>
      <c r="O87" s="69"/>
      <c r="P87" s="69"/>
      <c r="R87" s="24"/>
      <c r="S87" s="61"/>
      <c r="T87" s="25"/>
      <c r="U87" s="69"/>
      <c r="V87" s="69"/>
      <c r="X87" s="24"/>
      <c r="Y87" s="24"/>
      <c r="Z87" s="24"/>
      <c r="AA87" s="24"/>
      <c r="AB87" s="24"/>
      <c r="AD87" s="24"/>
      <c r="AE87" s="24"/>
      <c r="AF87" s="24"/>
      <c r="AG87" s="24"/>
      <c r="AH87" s="24"/>
      <c r="AI87" s="24"/>
      <c r="AJ87" s="24"/>
      <c r="AK87" s="24"/>
      <c r="AL87" s="24"/>
    </row>
    <row r="88" spans="1:38" x14ac:dyDescent="0.25">
      <c r="A88" s="24"/>
      <c r="B88" s="24"/>
      <c r="C88" s="24"/>
      <c r="D88" s="24"/>
      <c r="F88" s="60"/>
      <c r="G88" s="60"/>
      <c r="H88" s="60"/>
      <c r="I88" s="60"/>
      <c r="J88" s="48"/>
      <c r="K88" s="48"/>
      <c r="L88" s="25"/>
      <c r="M88" s="61"/>
      <c r="N88" s="25"/>
      <c r="O88" s="69"/>
      <c r="P88" s="69"/>
      <c r="R88" s="24"/>
      <c r="S88" s="61"/>
      <c r="T88" s="25"/>
      <c r="U88" s="69"/>
      <c r="V88" s="69"/>
      <c r="X88" s="24"/>
      <c r="Y88" s="24"/>
      <c r="Z88" s="24"/>
      <c r="AA88" s="24"/>
      <c r="AB88" s="24"/>
      <c r="AD88" s="24"/>
      <c r="AE88" s="24"/>
      <c r="AF88" s="24"/>
      <c r="AG88" s="24"/>
      <c r="AH88" s="24"/>
      <c r="AI88" s="24"/>
      <c r="AJ88" s="24"/>
      <c r="AK88" s="24"/>
      <c r="AL88" s="24"/>
    </row>
    <row r="89" spans="1:38" x14ac:dyDescent="0.25">
      <c r="A89" s="24"/>
      <c r="B89" s="24"/>
      <c r="C89" s="24"/>
      <c r="D89" s="24"/>
      <c r="F89" s="60"/>
      <c r="G89" s="60"/>
      <c r="H89" s="60"/>
      <c r="I89" s="60"/>
      <c r="J89" s="48"/>
      <c r="K89" s="48"/>
      <c r="L89" s="25"/>
      <c r="M89" s="61"/>
      <c r="N89" s="25"/>
      <c r="O89" s="69"/>
      <c r="P89" s="69"/>
      <c r="R89" s="24"/>
      <c r="S89" s="61"/>
      <c r="T89" s="25"/>
      <c r="U89" s="69"/>
      <c r="V89" s="69"/>
      <c r="X89" s="24"/>
      <c r="Y89" s="24"/>
      <c r="Z89" s="24"/>
      <c r="AA89" s="24"/>
      <c r="AB89" s="24"/>
      <c r="AD89" s="24"/>
      <c r="AE89" s="24"/>
      <c r="AF89" s="24"/>
      <c r="AG89" s="24"/>
      <c r="AH89" s="24"/>
      <c r="AI89" s="24"/>
      <c r="AJ89" s="24"/>
      <c r="AK89" s="24"/>
      <c r="AL89" s="24"/>
    </row>
    <row r="90" spans="1:38" x14ac:dyDescent="0.25">
      <c r="A90" s="24"/>
      <c r="B90" s="24"/>
      <c r="C90" s="24"/>
      <c r="D90" s="24"/>
      <c r="F90" s="60"/>
      <c r="G90" s="60"/>
      <c r="H90" s="60"/>
      <c r="I90" s="60"/>
      <c r="J90" s="48"/>
      <c r="K90" s="48"/>
      <c r="L90" s="25"/>
      <c r="M90" s="61"/>
      <c r="N90" s="25"/>
      <c r="O90" s="69"/>
      <c r="P90" s="69"/>
      <c r="R90" s="24"/>
      <c r="S90" s="61"/>
      <c r="T90" s="25"/>
      <c r="U90" s="69"/>
      <c r="V90" s="69"/>
      <c r="X90" s="24"/>
      <c r="Y90" s="24"/>
      <c r="Z90" s="24"/>
      <c r="AA90" s="24"/>
      <c r="AB90" s="24"/>
      <c r="AD90" s="24"/>
      <c r="AE90" s="24"/>
      <c r="AF90" s="24"/>
      <c r="AG90" s="24"/>
      <c r="AH90" s="24"/>
      <c r="AI90" s="24"/>
      <c r="AJ90" s="24"/>
      <c r="AK90" s="24"/>
      <c r="AL90" s="24"/>
    </row>
    <row r="91" spans="1:38" x14ac:dyDescent="0.25">
      <c r="A91" s="24"/>
      <c r="B91" s="24"/>
      <c r="C91" s="24"/>
      <c r="D91" s="24"/>
      <c r="F91" s="60"/>
      <c r="G91" s="60"/>
      <c r="H91" s="60"/>
      <c r="I91" s="60"/>
      <c r="J91" s="48"/>
      <c r="K91" s="48"/>
      <c r="L91" s="25"/>
      <c r="M91" s="61"/>
      <c r="N91" s="25"/>
      <c r="O91" s="69"/>
      <c r="P91" s="69"/>
      <c r="R91" s="24"/>
      <c r="S91" s="61"/>
      <c r="T91" s="25"/>
      <c r="U91" s="69"/>
      <c r="V91" s="69"/>
      <c r="X91" s="24"/>
      <c r="Y91" s="24"/>
      <c r="Z91" s="24"/>
      <c r="AA91" s="24"/>
      <c r="AB91" s="24"/>
      <c r="AD91" s="24"/>
      <c r="AE91" s="24"/>
      <c r="AF91" s="24"/>
      <c r="AG91" s="24"/>
      <c r="AH91" s="24"/>
      <c r="AI91" s="24"/>
      <c r="AJ91" s="24"/>
      <c r="AK91" s="24"/>
      <c r="AL91" s="24"/>
    </row>
    <row r="92" spans="1:38" x14ac:dyDescent="0.25">
      <c r="A92" s="24"/>
      <c r="B92" s="24"/>
      <c r="C92" s="24"/>
      <c r="D92" s="24"/>
      <c r="F92" s="60"/>
      <c r="G92" s="60"/>
      <c r="H92" s="60"/>
      <c r="I92" s="60"/>
      <c r="J92" s="48"/>
      <c r="K92" s="48"/>
      <c r="L92" s="25"/>
      <c r="M92" s="61"/>
      <c r="N92" s="25"/>
      <c r="O92" s="69"/>
      <c r="P92" s="69"/>
      <c r="R92" s="24"/>
      <c r="S92" s="61"/>
      <c r="T92" s="25"/>
      <c r="U92" s="69"/>
      <c r="V92" s="69"/>
      <c r="X92" s="24"/>
      <c r="Y92" s="24"/>
      <c r="Z92" s="24"/>
      <c r="AA92" s="24"/>
      <c r="AB92" s="24"/>
      <c r="AD92" s="24"/>
      <c r="AE92" s="24"/>
      <c r="AF92" s="24"/>
      <c r="AG92" s="24"/>
      <c r="AH92" s="24"/>
      <c r="AI92" s="24"/>
      <c r="AJ92" s="24"/>
      <c r="AK92" s="24"/>
      <c r="AL92" s="24"/>
    </row>
    <row r="93" spans="1:38" x14ac:dyDescent="0.25">
      <c r="A93" s="24"/>
      <c r="B93" s="24"/>
      <c r="C93" s="24"/>
      <c r="D93" s="24"/>
      <c r="F93" s="60"/>
      <c r="G93" s="60"/>
      <c r="H93" s="60"/>
      <c r="I93" s="60"/>
      <c r="J93" s="48"/>
      <c r="K93" s="48"/>
      <c r="L93" s="25"/>
      <c r="M93" s="61"/>
      <c r="N93" s="25"/>
      <c r="O93" s="69"/>
      <c r="P93" s="69"/>
      <c r="R93" s="24"/>
      <c r="S93" s="61"/>
      <c r="T93" s="25"/>
      <c r="U93" s="69"/>
      <c r="V93" s="69"/>
      <c r="X93" s="24"/>
      <c r="Y93" s="24"/>
      <c r="Z93" s="24"/>
      <c r="AA93" s="24"/>
      <c r="AB93" s="24"/>
      <c r="AD93" s="24"/>
      <c r="AE93" s="24"/>
      <c r="AF93" s="24"/>
      <c r="AG93" s="24"/>
      <c r="AH93" s="24"/>
      <c r="AI93" s="24"/>
      <c r="AJ93" s="24"/>
      <c r="AK93" s="24"/>
      <c r="AL93" s="24"/>
    </row>
    <row r="94" spans="1:38" x14ac:dyDescent="0.25">
      <c r="A94" s="24"/>
      <c r="B94" s="24"/>
      <c r="C94" s="24"/>
      <c r="D94" s="24"/>
      <c r="F94" s="60"/>
      <c r="G94" s="60"/>
      <c r="H94" s="60"/>
      <c r="I94" s="60"/>
      <c r="J94" s="48"/>
      <c r="K94" s="48"/>
      <c r="L94" s="25"/>
      <c r="M94" s="61"/>
      <c r="N94" s="25"/>
      <c r="O94" s="69"/>
      <c r="P94" s="69"/>
      <c r="R94" s="24"/>
      <c r="S94" s="61"/>
      <c r="T94" s="25"/>
      <c r="U94" s="69"/>
      <c r="V94" s="69"/>
      <c r="X94" s="24"/>
      <c r="Y94" s="24"/>
      <c r="Z94" s="24"/>
      <c r="AA94" s="24"/>
      <c r="AB94" s="24"/>
      <c r="AD94" s="24"/>
      <c r="AE94" s="24"/>
      <c r="AF94" s="24"/>
      <c r="AG94" s="24"/>
      <c r="AH94" s="24"/>
      <c r="AI94" s="24"/>
      <c r="AJ94" s="24"/>
      <c r="AK94" s="24"/>
      <c r="AL94" s="24"/>
    </row>
    <row r="95" spans="1:38" x14ac:dyDescent="0.25">
      <c r="A95" s="24"/>
      <c r="B95" s="24"/>
      <c r="C95" s="24"/>
      <c r="D95" s="24"/>
      <c r="F95" s="60"/>
      <c r="G95" s="60"/>
      <c r="H95" s="60"/>
      <c r="I95" s="60"/>
      <c r="J95" s="48"/>
      <c r="K95" s="48"/>
      <c r="L95" s="25"/>
      <c r="M95" s="61"/>
      <c r="N95" s="25"/>
      <c r="O95" s="69"/>
      <c r="P95" s="69"/>
      <c r="R95" s="24"/>
      <c r="S95" s="61"/>
      <c r="T95" s="25"/>
      <c r="U95" s="61"/>
      <c r="V95" s="61"/>
      <c r="X95" s="24"/>
      <c r="Y95" s="24"/>
      <c r="Z95" s="24"/>
      <c r="AA95" s="24"/>
      <c r="AB95" s="24"/>
      <c r="AD95" s="24"/>
      <c r="AE95" s="24"/>
      <c r="AF95" s="24"/>
      <c r="AG95" s="24"/>
      <c r="AH95" s="24"/>
      <c r="AI95" s="24"/>
      <c r="AJ95" s="24"/>
      <c r="AK95" s="24"/>
      <c r="AL95" s="24"/>
    </row>
    <row r="96" spans="1:38" x14ac:dyDescent="0.25">
      <c r="A96" s="24"/>
      <c r="B96" s="24"/>
      <c r="C96" s="24"/>
      <c r="D96" s="24"/>
      <c r="F96" s="60"/>
      <c r="G96" s="60"/>
      <c r="H96" s="60"/>
      <c r="I96" s="60"/>
      <c r="J96" s="48"/>
      <c r="K96" s="48"/>
      <c r="L96" s="25"/>
      <c r="M96" s="61"/>
      <c r="N96" s="25"/>
      <c r="O96" s="61"/>
      <c r="P96" s="61"/>
      <c r="R96" s="24"/>
      <c r="S96" s="61"/>
      <c r="T96" s="25"/>
      <c r="U96" s="69"/>
      <c r="V96" s="69"/>
      <c r="X96" s="24"/>
      <c r="Y96" s="24"/>
      <c r="Z96" s="24"/>
      <c r="AA96" s="24"/>
      <c r="AB96" s="24"/>
      <c r="AD96" s="24"/>
      <c r="AE96" s="24"/>
      <c r="AF96" s="24"/>
      <c r="AG96" s="24"/>
      <c r="AH96" s="24"/>
      <c r="AI96" s="24"/>
      <c r="AJ96" s="24"/>
      <c r="AK96" s="24"/>
      <c r="AL96" s="24"/>
    </row>
    <row r="97" spans="1:38" x14ac:dyDescent="0.25">
      <c r="A97" s="24"/>
      <c r="B97" s="24"/>
      <c r="C97" s="24"/>
      <c r="D97" s="24"/>
      <c r="F97" s="60"/>
      <c r="G97" s="60"/>
      <c r="H97" s="60"/>
      <c r="I97" s="60"/>
      <c r="J97" s="48"/>
      <c r="K97" s="48"/>
      <c r="L97" s="25"/>
      <c r="M97" s="61"/>
      <c r="N97" s="25"/>
      <c r="O97" s="69"/>
      <c r="P97" s="69"/>
      <c r="R97" s="24"/>
      <c r="S97" s="61"/>
      <c r="T97" s="25"/>
      <c r="U97" s="69"/>
      <c r="V97" s="69"/>
      <c r="X97" s="24"/>
      <c r="Y97" s="24"/>
      <c r="Z97" s="24"/>
      <c r="AA97" s="24"/>
      <c r="AB97" s="24"/>
      <c r="AD97" s="24"/>
      <c r="AE97" s="24"/>
      <c r="AF97" s="24"/>
      <c r="AG97" s="24"/>
      <c r="AH97" s="24"/>
      <c r="AI97" s="24"/>
      <c r="AJ97" s="24"/>
      <c r="AK97" s="24"/>
      <c r="AL97" s="24"/>
    </row>
    <row r="98" spans="1:38" x14ac:dyDescent="0.25">
      <c r="A98" s="24"/>
      <c r="B98" s="24"/>
      <c r="C98" s="24"/>
      <c r="D98" s="24"/>
      <c r="F98" s="60"/>
      <c r="G98" s="60"/>
      <c r="H98" s="60"/>
      <c r="I98" s="60"/>
      <c r="J98" s="48"/>
      <c r="K98" s="48"/>
      <c r="L98" s="25"/>
      <c r="M98" s="61"/>
      <c r="N98" s="25"/>
      <c r="O98" s="69"/>
      <c r="P98" s="69"/>
      <c r="R98" s="24"/>
      <c r="S98" s="61"/>
      <c r="T98" s="25"/>
      <c r="U98" s="69"/>
      <c r="V98" s="69"/>
      <c r="X98" s="24"/>
      <c r="Y98" s="24"/>
      <c r="Z98" s="24"/>
      <c r="AA98" s="24"/>
      <c r="AB98" s="24"/>
      <c r="AD98" s="24"/>
      <c r="AE98" s="24"/>
      <c r="AF98" s="24"/>
      <c r="AG98" s="24"/>
      <c r="AH98" s="24"/>
      <c r="AI98" s="24"/>
      <c r="AJ98" s="24"/>
      <c r="AK98" s="24"/>
      <c r="AL98" s="24"/>
    </row>
    <row r="99" spans="1:38" x14ac:dyDescent="0.25">
      <c r="A99" s="24"/>
      <c r="B99" s="24"/>
      <c r="C99" s="24"/>
      <c r="D99" s="24"/>
      <c r="F99" s="60"/>
      <c r="G99" s="60"/>
      <c r="H99" s="60"/>
      <c r="I99" s="60"/>
      <c r="J99" s="48"/>
      <c r="K99" s="48"/>
      <c r="L99" s="25"/>
      <c r="M99" s="61"/>
      <c r="N99" s="25"/>
      <c r="O99" s="69"/>
      <c r="P99" s="69"/>
      <c r="R99" s="24"/>
      <c r="S99" s="61"/>
      <c r="T99" s="25"/>
      <c r="U99" s="69"/>
      <c r="V99" s="69"/>
      <c r="X99" s="24"/>
      <c r="Y99" s="24"/>
      <c r="Z99" s="24"/>
      <c r="AA99" s="24"/>
      <c r="AB99" s="24"/>
      <c r="AD99" s="24"/>
      <c r="AE99" s="24"/>
      <c r="AF99" s="24"/>
      <c r="AG99" s="24"/>
      <c r="AH99" s="24"/>
      <c r="AI99" s="24"/>
      <c r="AJ99" s="24"/>
      <c r="AK99" s="24"/>
      <c r="AL99" s="24"/>
    </row>
    <row r="100" spans="1:38" x14ac:dyDescent="0.25">
      <c r="A100" s="24"/>
      <c r="B100" s="24"/>
      <c r="C100" s="24"/>
      <c r="D100" s="24"/>
      <c r="F100" s="60"/>
      <c r="G100" s="60"/>
      <c r="H100" s="60"/>
      <c r="I100" s="60"/>
      <c r="J100" s="48"/>
      <c r="K100" s="48"/>
      <c r="L100" s="25"/>
      <c r="M100" s="61"/>
      <c r="N100" s="25"/>
      <c r="O100" s="69"/>
      <c r="P100" s="69"/>
      <c r="R100" s="24"/>
      <c r="S100" s="61"/>
      <c r="T100" s="25"/>
      <c r="U100" s="61"/>
      <c r="V100" s="61"/>
      <c r="X100" s="24"/>
      <c r="Y100" s="24"/>
      <c r="Z100" s="24"/>
      <c r="AA100" s="24"/>
      <c r="AB100" s="24"/>
      <c r="AD100" s="24"/>
      <c r="AE100" s="24"/>
      <c r="AF100" s="24"/>
      <c r="AG100" s="24"/>
      <c r="AH100" s="24"/>
      <c r="AI100" s="24"/>
      <c r="AJ100" s="24"/>
      <c r="AK100" s="24"/>
      <c r="AL100" s="24"/>
    </row>
    <row r="101" spans="1:38" x14ac:dyDescent="0.25">
      <c r="A101" s="24"/>
      <c r="B101" s="24"/>
      <c r="C101" s="24"/>
      <c r="D101" s="24"/>
      <c r="F101" s="60"/>
      <c r="G101" s="60"/>
      <c r="H101" s="60"/>
      <c r="I101" s="60"/>
      <c r="J101" s="48"/>
      <c r="K101" s="48"/>
      <c r="L101" s="25"/>
      <c r="M101" s="61"/>
      <c r="N101" s="25"/>
      <c r="O101" s="61"/>
      <c r="P101" s="61"/>
      <c r="R101" s="24"/>
      <c r="S101" s="61"/>
      <c r="T101" s="25"/>
      <c r="U101" s="69"/>
      <c r="V101" s="69"/>
      <c r="X101" s="24"/>
      <c r="Y101" s="24"/>
      <c r="Z101" s="24"/>
      <c r="AA101" s="24"/>
      <c r="AB101" s="24"/>
      <c r="AD101" s="24"/>
      <c r="AE101" s="24"/>
      <c r="AF101" s="24"/>
      <c r="AG101" s="24"/>
      <c r="AH101" s="24"/>
      <c r="AI101" s="24"/>
      <c r="AJ101" s="24"/>
      <c r="AK101" s="24"/>
      <c r="AL101" s="24"/>
    </row>
    <row r="102" spans="1:38" x14ac:dyDescent="0.25">
      <c r="A102" s="24"/>
      <c r="B102" s="24"/>
      <c r="C102" s="24"/>
      <c r="D102" s="24"/>
      <c r="F102" s="60"/>
      <c r="G102" s="60"/>
      <c r="H102" s="60"/>
      <c r="I102" s="60"/>
      <c r="J102" s="48"/>
      <c r="K102" s="48"/>
      <c r="L102" s="25"/>
      <c r="M102" s="61"/>
      <c r="N102" s="25"/>
      <c r="O102" s="69"/>
      <c r="P102" s="69"/>
      <c r="R102" s="24"/>
      <c r="S102" s="61"/>
      <c r="T102" s="25"/>
      <c r="U102" s="69"/>
      <c r="V102" s="69"/>
      <c r="X102" s="24"/>
      <c r="Y102" s="24"/>
      <c r="Z102" s="24"/>
      <c r="AA102" s="24"/>
      <c r="AB102" s="24"/>
      <c r="AD102" s="24"/>
      <c r="AE102" s="24"/>
      <c r="AF102" s="24"/>
      <c r="AG102" s="24"/>
      <c r="AH102" s="24"/>
      <c r="AI102" s="24"/>
      <c r="AJ102" s="24"/>
      <c r="AK102" s="24"/>
      <c r="AL102" s="24"/>
    </row>
    <row r="103" spans="1:38" x14ac:dyDescent="0.25">
      <c r="A103" s="24"/>
      <c r="B103" s="24"/>
      <c r="C103" s="24"/>
      <c r="D103" s="24"/>
      <c r="F103" s="60"/>
      <c r="G103" s="60"/>
      <c r="H103" s="60"/>
      <c r="I103" s="60"/>
      <c r="J103" s="48"/>
      <c r="K103" s="48"/>
      <c r="L103" s="25"/>
      <c r="M103" s="61"/>
      <c r="N103" s="25"/>
      <c r="O103" s="69"/>
      <c r="P103" s="69"/>
      <c r="R103" s="24"/>
      <c r="S103" s="61"/>
      <c r="T103" s="25"/>
      <c r="U103" s="69"/>
      <c r="V103" s="69"/>
      <c r="X103" s="24"/>
      <c r="Y103" s="24"/>
      <c r="Z103" s="24"/>
      <c r="AA103" s="24"/>
      <c r="AB103" s="24"/>
      <c r="AD103" s="24"/>
      <c r="AE103" s="24"/>
      <c r="AF103" s="24"/>
      <c r="AG103" s="24"/>
      <c r="AH103" s="24"/>
      <c r="AI103" s="24"/>
      <c r="AJ103" s="24"/>
      <c r="AK103" s="24"/>
      <c r="AL103" s="24"/>
    </row>
    <row r="104" spans="1:38" x14ac:dyDescent="0.25">
      <c r="A104" s="24"/>
      <c r="B104" s="24"/>
      <c r="C104" s="24"/>
      <c r="D104" s="24"/>
      <c r="F104" s="60"/>
      <c r="G104" s="60"/>
      <c r="H104" s="60"/>
      <c r="I104" s="60"/>
      <c r="J104" s="48"/>
      <c r="K104" s="48"/>
      <c r="L104" s="25"/>
      <c r="M104" s="61"/>
      <c r="N104" s="25"/>
      <c r="O104" s="69"/>
      <c r="P104" s="69"/>
      <c r="R104" s="24"/>
      <c r="S104" s="61"/>
      <c r="T104" s="25"/>
      <c r="U104" s="69"/>
      <c r="V104" s="69"/>
      <c r="X104" s="24"/>
      <c r="Y104" s="24"/>
      <c r="Z104" s="24"/>
      <c r="AA104" s="24"/>
      <c r="AB104" s="24"/>
      <c r="AD104" s="24"/>
      <c r="AE104" s="24"/>
      <c r="AF104" s="24"/>
      <c r="AG104" s="24"/>
      <c r="AH104" s="24"/>
      <c r="AI104" s="24"/>
      <c r="AJ104" s="24"/>
      <c r="AK104" s="24"/>
      <c r="AL104" s="24"/>
    </row>
    <row r="105" spans="1:38" x14ac:dyDescent="0.25">
      <c r="A105" s="24"/>
      <c r="B105" s="24"/>
      <c r="C105" s="24"/>
      <c r="D105" s="24"/>
      <c r="F105" s="60"/>
      <c r="G105" s="60"/>
      <c r="H105" s="60"/>
      <c r="I105" s="60"/>
      <c r="J105" s="60"/>
      <c r="K105" s="60"/>
      <c r="L105" s="24"/>
      <c r="M105" s="61"/>
      <c r="N105" s="25"/>
      <c r="O105" s="69"/>
      <c r="P105" s="69"/>
      <c r="R105" s="24"/>
      <c r="S105" s="61"/>
      <c r="T105" s="25"/>
      <c r="U105" s="69"/>
      <c r="V105" s="69"/>
      <c r="X105" s="24"/>
      <c r="Y105" s="24"/>
      <c r="Z105" s="24"/>
      <c r="AA105" s="24"/>
      <c r="AB105" s="24"/>
      <c r="AD105" s="24"/>
      <c r="AE105" s="24"/>
      <c r="AF105" s="24"/>
      <c r="AG105" s="24"/>
      <c r="AH105" s="24"/>
      <c r="AI105" s="24"/>
      <c r="AJ105" s="24"/>
      <c r="AK105" s="24"/>
      <c r="AL105" s="24"/>
    </row>
    <row r="106" spans="1:38" x14ac:dyDescent="0.25">
      <c r="A106" s="24"/>
      <c r="B106" s="24"/>
      <c r="C106" s="24"/>
      <c r="D106" s="24"/>
      <c r="F106" s="60"/>
      <c r="G106" s="60"/>
      <c r="H106" s="60"/>
      <c r="I106" s="60"/>
      <c r="J106" s="60"/>
      <c r="K106" s="60"/>
      <c r="L106" s="24"/>
      <c r="M106" s="61"/>
      <c r="N106" s="25"/>
      <c r="O106" s="69"/>
      <c r="P106" s="69"/>
      <c r="R106" s="24"/>
      <c r="S106" s="61"/>
      <c r="T106" s="25"/>
      <c r="U106" s="61"/>
      <c r="V106" s="61"/>
      <c r="X106" s="24"/>
      <c r="Y106" s="24"/>
      <c r="Z106" s="24"/>
      <c r="AA106" s="24"/>
      <c r="AB106" s="24"/>
      <c r="AD106" s="24"/>
      <c r="AE106" s="24"/>
      <c r="AF106" s="24"/>
      <c r="AG106" s="24"/>
      <c r="AH106" s="24"/>
      <c r="AI106" s="24"/>
      <c r="AJ106" s="24"/>
      <c r="AK106" s="24"/>
      <c r="AL106" s="24"/>
    </row>
    <row r="107" spans="1:38" x14ac:dyDescent="0.25">
      <c r="A107" s="24"/>
      <c r="B107" s="24"/>
      <c r="C107" s="24"/>
      <c r="D107" s="24"/>
      <c r="F107" s="60"/>
      <c r="G107" s="60"/>
      <c r="H107" s="60"/>
      <c r="I107" s="60"/>
      <c r="J107" s="60"/>
      <c r="K107" s="60"/>
      <c r="L107" s="24"/>
      <c r="M107" s="61"/>
      <c r="N107" s="25"/>
      <c r="O107" s="61"/>
      <c r="P107" s="61"/>
      <c r="R107" s="24"/>
      <c r="S107" s="61"/>
      <c r="T107" s="25"/>
      <c r="U107" s="61"/>
      <c r="V107" s="61"/>
      <c r="X107" s="24"/>
      <c r="Y107" s="24"/>
      <c r="Z107" s="24"/>
      <c r="AA107" s="24"/>
      <c r="AB107" s="24"/>
      <c r="AD107" s="24"/>
      <c r="AE107" s="24"/>
      <c r="AF107" s="24"/>
      <c r="AG107" s="24"/>
      <c r="AH107" s="24"/>
      <c r="AI107" s="24"/>
      <c r="AJ107" s="24"/>
      <c r="AK107" s="24"/>
      <c r="AL107" s="24"/>
    </row>
    <row r="108" spans="1:38" x14ac:dyDescent="0.25">
      <c r="A108" s="24"/>
      <c r="B108" s="24"/>
      <c r="C108" s="24"/>
      <c r="D108" s="24"/>
      <c r="F108" s="60"/>
      <c r="G108" s="60"/>
      <c r="H108" s="60"/>
      <c r="I108" s="60"/>
      <c r="J108" s="48"/>
      <c r="K108" s="48"/>
      <c r="L108" s="25"/>
      <c r="M108" s="61"/>
      <c r="N108" s="25"/>
      <c r="O108" s="61"/>
      <c r="P108" s="61"/>
      <c r="R108" s="24"/>
      <c r="S108" s="61"/>
      <c r="T108" s="25"/>
      <c r="U108" s="61"/>
      <c r="V108" s="61"/>
      <c r="X108" s="24"/>
      <c r="Y108" s="24"/>
      <c r="Z108" s="24"/>
      <c r="AA108" s="24"/>
      <c r="AB108" s="24"/>
      <c r="AD108" s="24"/>
      <c r="AE108" s="24"/>
      <c r="AF108" s="24"/>
      <c r="AG108" s="24"/>
      <c r="AH108" s="24"/>
      <c r="AI108" s="24"/>
      <c r="AJ108" s="24"/>
      <c r="AK108" s="24"/>
      <c r="AL108" s="24"/>
    </row>
    <row r="109" spans="1:38" x14ac:dyDescent="0.25">
      <c r="A109" s="24"/>
      <c r="B109" s="24"/>
      <c r="C109" s="24"/>
      <c r="D109" s="24"/>
      <c r="F109" s="60"/>
      <c r="G109" s="60"/>
      <c r="H109" s="60"/>
      <c r="I109" s="60"/>
      <c r="J109" s="48"/>
      <c r="K109" s="48"/>
      <c r="L109" s="25"/>
      <c r="M109" s="61"/>
      <c r="N109" s="25"/>
      <c r="O109" s="61"/>
      <c r="P109" s="61"/>
      <c r="R109" s="24"/>
      <c r="S109" s="61"/>
      <c r="T109" s="25"/>
      <c r="U109" s="69"/>
      <c r="V109" s="69"/>
      <c r="X109" s="24"/>
      <c r="Y109" s="24"/>
      <c r="Z109" s="24"/>
      <c r="AA109" s="24"/>
      <c r="AB109" s="24"/>
      <c r="AD109" s="24"/>
      <c r="AE109" s="24"/>
      <c r="AF109" s="24"/>
      <c r="AG109" s="24"/>
      <c r="AH109" s="24"/>
      <c r="AI109" s="24"/>
      <c r="AJ109" s="24"/>
      <c r="AK109" s="24"/>
      <c r="AL109" s="24"/>
    </row>
    <row r="110" spans="1:38" x14ac:dyDescent="0.25">
      <c r="A110" s="24"/>
      <c r="B110" s="24"/>
      <c r="C110" s="24"/>
      <c r="D110" s="24"/>
      <c r="F110" s="60"/>
      <c r="G110" s="60"/>
      <c r="H110" s="60"/>
      <c r="I110" s="60"/>
      <c r="J110" s="48"/>
      <c r="K110" s="48"/>
      <c r="L110" s="25"/>
      <c r="M110" s="61"/>
      <c r="N110" s="25"/>
      <c r="O110" s="69"/>
      <c r="P110" s="69"/>
      <c r="R110" s="24"/>
      <c r="S110" s="61"/>
      <c r="T110" s="25"/>
      <c r="U110" s="61"/>
      <c r="V110" s="61"/>
      <c r="X110" s="24"/>
      <c r="Y110" s="24"/>
      <c r="Z110" s="24"/>
      <c r="AA110" s="24"/>
      <c r="AB110" s="24"/>
      <c r="AD110" s="24"/>
      <c r="AE110" s="24"/>
      <c r="AF110" s="24"/>
      <c r="AG110" s="24"/>
      <c r="AH110" s="24"/>
      <c r="AI110" s="24"/>
      <c r="AJ110" s="24"/>
      <c r="AK110" s="24"/>
      <c r="AL110" s="24"/>
    </row>
    <row r="111" spans="1:38" x14ac:dyDescent="0.25">
      <c r="A111" s="24"/>
      <c r="B111" s="24"/>
      <c r="C111" s="24"/>
      <c r="D111" s="24"/>
      <c r="F111" s="60"/>
      <c r="G111" s="60"/>
      <c r="H111" s="60"/>
      <c r="I111" s="60"/>
      <c r="J111" s="48"/>
      <c r="K111" s="48"/>
      <c r="L111" s="25"/>
      <c r="M111" s="61"/>
      <c r="N111" s="25"/>
      <c r="O111" s="61"/>
      <c r="P111" s="61"/>
      <c r="R111" s="24"/>
      <c r="S111" s="61"/>
      <c r="T111" s="25"/>
      <c r="U111" s="69"/>
      <c r="V111" s="69"/>
      <c r="X111" s="24"/>
      <c r="Y111" s="24"/>
      <c r="Z111" s="24"/>
      <c r="AA111" s="24"/>
      <c r="AB111" s="24"/>
      <c r="AD111" s="24"/>
      <c r="AE111" s="24"/>
      <c r="AF111" s="24"/>
      <c r="AG111" s="24"/>
      <c r="AH111" s="24"/>
      <c r="AI111" s="24"/>
      <c r="AJ111" s="24"/>
      <c r="AK111" s="24"/>
      <c r="AL111" s="24"/>
    </row>
    <row r="112" spans="1:38" x14ac:dyDescent="0.25">
      <c r="A112" s="24"/>
      <c r="B112" s="24"/>
      <c r="C112" s="24"/>
      <c r="D112" s="24"/>
      <c r="F112" s="60"/>
      <c r="G112" s="60"/>
      <c r="H112" s="60"/>
      <c r="I112" s="60"/>
      <c r="J112" s="48"/>
      <c r="K112" s="48"/>
      <c r="L112" s="25"/>
      <c r="M112" s="61"/>
      <c r="N112" s="25"/>
      <c r="O112" s="69"/>
      <c r="P112" s="69"/>
      <c r="R112" s="24"/>
      <c r="S112" s="61"/>
      <c r="T112" s="25"/>
      <c r="U112" s="61"/>
      <c r="V112" s="61"/>
      <c r="X112" s="24"/>
      <c r="Y112" s="24"/>
      <c r="Z112" s="24"/>
      <c r="AA112" s="24"/>
      <c r="AB112" s="24"/>
      <c r="AD112" s="24"/>
      <c r="AE112" s="24"/>
      <c r="AF112" s="24"/>
      <c r="AG112" s="24"/>
      <c r="AH112" s="24"/>
      <c r="AI112" s="24"/>
      <c r="AJ112" s="24"/>
      <c r="AK112" s="24"/>
      <c r="AL112" s="24"/>
    </row>
    <row r="113" spans="1:38" x14ac:dyDescent="0.25">
      <c r="A113" s="24"/>
      <c r="B113" s="24"/>
      <c r="C113" s="24"/>
      <c r="D113" s="24"/>
      <c r="F113" s="60"/>
      <c r="G113" s="60"/>
      <c r="H113" s="60"/>
      <c r="I113" s="60"/>
      <c r="J113" s="48"/>
      <c r="K113" s="48"/>
      <c r="L113" s="25"/>
      <c r="M113" s="61"/>
      <c r="N113" s="25"/>
      <c r="O113" s="61"/>
      <c r="P113" s="61"/>
      <c r="R113" s="24"/>
      <c r="S113" s="61"/>
      <c r="T113" s="25"/>
      <c r="U113" s="61"/>
      <c r="V113" s="61"/>
      <c r="X113" s="24"/>
      <c r="Y113" s="24"/>
      <c r="Z113" s="24"/>
      <c r="AA113" s="24"/>
      <c r="AB113" s="24"/>
      <c r="AD113" s="24"/>
      <c r="AE113" s="24"/>
      <c r="AF113" s="24"/>
      <c r="AG113" s="24"/>
      <c r="AH113" s="24"/>
      <c r="AI113" s="24"/>
      <c r="AJ113" s="24"/>
      <c r="AK113" s="24"/>
      <c r="AL113" s="24"/>
    </row>
    <row r="114" spans="1:38" x14ac:dyDescent="0.25">
      <c r="A114" s="24"/>
      <c r="B114" s="24"/>
      <c r="C114" s="24"/>
      <c r="D114" s="24"/>
      <c r="F114" s="60"/>
      <c r="G114" s="60"/>
      <c r="H114" s="60"/>
      <c r="I114" s="60"/>
      <c r="J114" s="48"/>
      <c r="K114" s="48"/>
      <c r="L114" s="25"/>
      <c r="M114" s="61"/>
      <c r="N114" s="25"/>
      <c r="O114" s="61"/>
      <c r="P114" s="61"/>
      <c r="R114" s="24"/>
      <c r="S114" s="61"/>
      <c r="T114" s="25"/>
      <c r="U114" s="69"/>
      <c r="V114" s="69"/>
      <c r="X114" s="24"/>
      <c r="Y114" s="24"/>
      <c r="Z114" s="24"/>
      <c r="AA114" s="24"/>
      <c r="AB114" s="24"/>
      <c r="AD114" s="24"/>
      <c r="AE114" s="24"/>
      <c r="AF114" s="24"/>
      <c r="AG114" s="24"/>
      <c r="AH114" s="24"/>
      <c r="AI114" s="24"/>
      <c r="AJ114" s="24"/>
      <c r="AK114" s="24"/>
      <c r="AL114" s="24"/>
    </row>
    <row r="115" spans="1:38" x14ac:dyDescent="0.25">
      <c r="A115" s="24"/>
      <c r="B115" s="24"/>
      <c r="C115" s="24"/>
      <c r="D115" s="24"/>
      <c r="F115" s="60"/>
      <c r="G115" s="60"/>
      <c r="H115" s="60"/>
      <c r="I115" s="60"/>
      <c r="J115" s="48"/>
      <c r="K115" s="48"/>
      <c r="L115" s="25"/>
      <c r="M115" s="61"/>
      <c r="N115" s="25"/>
      <c r="O115" s="69"/>
      <c r="P115" s="69"/>
      <c r="R115" s="24"/>
      <c r="S115" s="61"/>
      <c r="T115" s="25"/>
      <c r="U115" s="61"/>
      <c r="V115" s="61"/>
      <c r="X115" s="24"/>
      <c r="Y115" s="24"/>
      <c r="Z115" s="24"/>
      <c r="AA115" s="24"/>
      <c r="AB115" s="24"/>
      <c r="AD115" s="24"/>
      <c r="AE115" s="24"/>
      <c r="AF115" s="24"/>
      <c r="AG115" s="24"/>
      <c r="AH115" s="24"/>
      <c r="AI115" s="24"/>
      <c r="AJ115" s="24"/>
      <c r="AK115" s="24"/>
      <c r="AL115" s="24"/>
    </row>
    <row r="116" spans="1:38" x14ac:dyDescent="0.25">
      <c r="A116" s="24"/>
      <c r="B116" s="24"/>
      <c r="C116" s="24"/>
      <c r="D116" s="24"/>
      <c r="F116" s="60"/>
      <c r="G116" s="60"/>
      <c r="H116" s="60"/>
      <c r="I116" s="60"/>
      <c r="J116" s="48"/>
      <c r="K116" s="48"/>
      <c r="L116" s="25"/>
      <c r="M116" s="61"/>
      <c r="N116" s="25"/>
      <c r="O116" s="61"/>
      <c r="P116" s="61"/>
      <c r="R116" s="24"/>
      <c r="S116" s="61"/>
      <c r="T116" s="25"/>
      <c r="U116" s="69"/>
      <c r="V116" s="69"/>
      <c r="X116" s="24"/>
      <c r="Y116" s="24"/>
      <c r="Z116" s="24"/>
      <c r="AA116" s="24"/>
      <c r="AB116" s="24"/>
      <c r="AD116" s="24"/>
      <c r="AE116" s="24"/>
      <c r="AF116" s="24"/>
      <c r="AG116" s="24"/>
      <c r="AH116" s="24"/>
      <c r="AI116" s="24"/>
      <c r="AJ116" s="24"/>
      <c r="AK116" s="24"/>
      <c r="AL116" s="24"/>
    </row>
    <row r="117" spans="1:38" x14ac:dyDescent="0.25">
      <c r="A117" s="24"/>
      <c r="B117" s="24"/>
      <c r="C117" s="24"/>
      <c r="D117" s="24"/>
      <c r="F117" s="60"/>
      <c r="G117" s="60"/>
      <c r="H117" s="60"/>
      <c r="I117" s="60"/>
      <c r="J117" s="48"/>
      <c r="K117" s="48"/>
      <c r="L117" s="25"/>
      <c r="M117" s="61"/>
      <c r="N117" s="25"/>
      <c r="O117" s="69"/>
      <c r="P117" s="69"/>
      <c r="R117" s="24"/>
      <c r="S117" s="61"/>
      <c r="T117" s="25"/>
      <c r="U117" s="69"/>
      <c r="V117" s="69"/>
      <c r="X117" s="24"/>
      <c r="Y117" s="24"/>
      <c r="Z117" s="24"/>
      <c r="AA117" s="24"/>
      <c r="AB117" s="24"/>
      <c r="AD117" s="24"/>
      <c r="AE117" s="24"/>
      <c r="AF117" s="24"/>
      <c r="AG117" s="24"/>
      <c r="AH117" s="24"/>
      <c r="AI117" s="24"/>
      <c r="AJ117" s="24"/>
      <c r="AK117" s="24"/>
      <c r="AL117" s="24"/>
    </row>
    <row r="118" spans="1:38" x14ac:dyDescent="0.25">
      <c r="A118" s="24"/>
      <c r="B118" s="24"/>
      <c r="C118" s="24"/>
      <c r="D118" s="24"/>
      <c r="F118" s="60"/>
      <c r="G118" s="60"/>
      <c r="H118" s="60"/>
      <c r="I118" s="60"/>
      <c r="J118" s="48"/>
      <c r="K118" s="48"/>
      <c r="L118" s="25"/>
      <c r="M118" s="61"/>
      <c r="N118" s="25"/>
      <c r="O118" s="69"/>
      <c r="P118" s="69"/>
      <c r="R118" s="24"/>
      <c r="S118" s="61"/>
      <c r="T118" s="25"/>
      <c r="U118" s="69"/>
      <c r="V118" s="69"/>
      <c r="X118" s="24"/>
      <c r="Y118" s="24"/>
      <c r="Z118" s="24"/>
      <c r="AA118" s="24"/>
      <c r="AB118" s="24"/>
      <c r="AD118" s="24"/>
      <c r="AE118" s="24"/>
      <c r="AF118" s="24"/>
      <c r="AG118" s="24"/>
      <c r="AH118" s="24"/>
      <c r="AI118" s="24"/>
      <c r="AJ118" s="24"/>
      <c r="AK118" s="24"/>
      <c r="AL118" s="24"/>
    </row>
    <row r="119" spans="1:38" x14ac:dyDescent="0.25">
      <c r="A119" s="24"/>
      <c r="B119" s="24"/>
      <c r="C119" s="24"/>
      <c r="D119" s="24"/>
      <c r="F119" s="60"/>
      <c r="G119" s="60"/>
      <c r="H119" s="60"/>
      <c r="I119" s="60"/>
      <c r="J119" s="48"/>
      <c r="K119" s="48"/>
      <c r="L119" s="25"/>
      <c r="M119" s="61"/>
      <c r="N119" s="25"/>
      <c r="O119" s="69"/>
      <c r="P119" s="69"/>
      <c r="R119" s="24"/>
      <c r="S119" s="61"/>
      <c r="T119" s="25"/>
      <c r="U119" s="61"/>
      <c r="V119" s="61"/>
      <c r="X119" s="24"/>
      <c r="Y119" s="24"/>
      <c r="Z119" s="24"/>
      <c r="AA119" s="24"/>
      <c r="AB119" s="24"/>
      <c r="AD119" s="24"/>
      <c r="AE119" s="24"/>
      <c r="AF119" s="24"/>
      <c r="AG119" s="24"/>
      <c r="AH119" s="24"/>
      <c r="AI119" s="24"/>
      <c r="AJ119" s="24"/>
      <c r="AK119" s="24"/>
      <c r="AL119" s="24"/>
    </row>
    <row r="120" spans="1:38" x14ac:dyDescent="0.25">
      <c r="A120" s="24"/>
      <c r="B120" s="24"/>
      <c r="C120" s="24"/>
      <c r="D120" s="24"/>
      <c r="F120" s="60"/>
      <c r="G120" s="60"/>
      <c r="H120" s="60"/>
      <c r="I120" s="60"/>
      <c r="J120" s="48"/>
      <c r="K120" s="48"/>
      <c r="L120" s="25"/>
      <c r="M120" s="61"/>
      <c r="N120" s="25"/>
      <c r="O120" s="61"/>
      <c r="P120" s="61"/>
      <c r="R120" s="24"/>
      <c r="S120" s="61"/>
      <c r="T120" s="25"/>
      <c r="U120" s="61"/>
      <c r="V120" s="61"/>
      <c r="X120" s="24"/>
      <c r="Y120" s="24"/>
      <c r="Z120" s="24"/>
      <c r="AA120" s="24"/>
      <c r="AB120" s="24"/>
      <c r="AD120" s="24"/>
      <c r="AE120" s="24"/>
      <c r="AF120" s="24"/>
      <c r="AG120" s="24"/>
      <c r="AH120" s="24"/>
      <c r="AI120" s="24"/>
      <c r="AJ120" s="24"/>
      <c r="AK120" s="24"/>
      <c r="AL120" s="24"/>
    </row>
    <row r="121" spans="1:38" x14ac:dyDescent="0.25">
      <c r="A121" s="24"/>
      <c r="B121" s="24"/>
      <c r="C121" s="24"/>
      <c r="D121" s="24"/>
      <c r="F121" s="60"/>
      <c r="G121" s="60"/>
      <c r="H121" s="60"/>
      <c r="I121" s="60"/>
      <c r="J121" s="48"/>
      <c r="K121" s="48"/>
      <c r="L121" s="25"/>
      <c r="M121" s="61"/>
      <c r="N121" s="25"/>
      <c r="O121" s="61"/>
      <c r="P121" s="61"/>
      <c r="R121" s="24"/>
      <c r="S121" s="61"/>
      <c r="T121" s="25"/>
      <c r="U121" s="61"/>
      <c r="V121" s="61"/>
      <c r="X121" s="24"/>
      <c r="Y121" s="24"/>
      <c r="Z121" s="24"/>
      <c r="AA121" s="24"/>
      <c r="AB121" s="24"/>
      <c r="AD121" s="24"/>
      <c r="AE121" s="24"/>
      <c r="AF121" s="24"/>
      <c r="AG121" s="24"/>
      <c r="AH121" s="24"/>
      <c r="AI121" s="24"/>
      <c r="AJ121" s="24"/>
      <c r="AK121" s="24"/>
      <c r="AL121" s="24"/>
    </row>
    <row r="122" spans="1:38" x14ac:dyDescent="0.25">
      <c r="A122" s="24"/>
      <c r="B122" s="24"/>
      <c r="C122" s="24"/>
      <c r="D122" s="24"/>
      <c r="F122" s="60"/>
      <c r="G122" s="60"/>
      <c r="H122" s="60"/>
      <c r="I122" s="60"/>
      <c r="J122" s="48"/>
      <c r="K122" s="48"/>
      <c r="L122" s="25"/>
      <c r="M122" s="61"/>
      <c r="N122" s="25"/>
      <c r="O122" s="61"/>
      <c r="P122" s="61"/>
      <c r="R122" s="24"/>
      <c r="S122" s="61"/>
      <c r="T122" s="25"/>
      <c r="U122" s="61"/>
      <c r="V122" s="61"/>
      <c r="X122" s="24"/>
      <c r="Y122" s="24"/>
      <c r="Z122" s="24"/>
      <c r="AA122" s="24"/>
      <c r="AB122" s="24"/>
      <c r="AD122" s="24"/>
      <c r="AE122" s="24"/>
      <c r="AF122" s="24"/>
      <c r="AG122" s="24"/>
      <c r="AH122" s="24"/>
      <c r="AI122" s="24"/>
      <c r="AJ122" s="24"/>
      <c r="AK122" s="24"/>
      <c r="AL122" s="24"/>
    </row>
    <row r="123" spans="1:38" x14ac:dyDescent="0.25">
      <c r="A123" s="24"/>
      <c r="B123" s="24"/>
      <c r="C123" s="24"/>
      <c r="D123" s="24"/>
      <c r="F123" s="60"/>
      <c r="G123" s="60"/>
      <c r="H123" s="60"/>
      <c r="I123" s="60"/>
      <c r="J123" s="48"/>
      <c r="K123" s="48"/>
      <c r="L123" s="25"/>
      <c r="M123" s="61"/>
      <c r="N123" s="25"/>
      <c r="O123" s="61"/>
      <c r="P123" s="61"/>
      <c r="R123" s="24"/>
      <c r="S123" s="61"/>
      <c r="T123" s="25"/>
      <c r="U123" s="61"/>
      <c r="V123" s="61"/>
      <c r="X123" s="24"/>
      <c r="Y123" s="24"/>
      <c r="Z123" s="24"/>
      <c r="AA123" s="24"/>
      <c r="AB123" s="24"/>
      <c r="AD123" s="24"/>
      <c r="AE123" s="24"/>
      <c r="AF123" s="24"/>
      <c r="AG123" s="24"/>
      <c r="AH123" s="24"/>
      <c r="AI123" s="24"/>
      <c r="AJ123" s="24"/>
      <c r="AK123" s="24"/>
      <c r="AL123" s="24"/>
    </row>
    <row r="124" spans="1:38" x14ac:dyDescent="0.25">
      <c r="A124" s="24"/>
      <c r="B124" s="24"/>
      <c r="C124" s="24"/>
      <c r="D124" s="24"/>
      <c r="F124" s="60"/>
      <c r="G124" s="60"/>
      <c r="H124" s="60"/>
      <c r="I124" s="60"/>
      <c r="J124" s="48"/>
      <c r="K124" s="48"/>
      <c r="L124" s="25"/>
      <c r="M124" s="61"/>
      <c r="N124" s="25"/>
      <c r="O124" s="61"/>
      <c r="P124" s="61"/>
      <c r="R124" s="24"/>
      <c r="S124" s="61"/>
      <c r="T124" s="25"/>
      <c r="U124" s="69"/>
      <c r="V124" s="69"/>
      <c r="X124" s="24"/>
      <c r="Y124" s="24"/>
      <c r="Z124" s="24"/>
      <c r="AA124" s="24"/>
      <c r="AB124" s="24"/>
      <c r="AD124" s="24"/>
      <c r="AE124" s="24"/>
      <c r="AF124" s="24"/>
      <c r="AG124" s="24"/>
      <c r="AH124" s="24"/>
      <c r="AI124" s="24"/>
      <c r="AJ124" s="24"/>
      <c r="AK124" s="24"/>
      <c r="AL124" s="24"/>
    </row>
    <row r="125" spans="1:38" x14ac:dyDescent="0.25">
      <c r="A125" s="24"/>
      <c r="B125" s="24"/>
      <c r="C125" s="24"/>
      <c r="D125" s="24"/>
      <c r="F125" s="60"/>
      <c r="G125" s="60"/>
      <c r="H125" s="60"/>
      <c r="I125" s="60"/>
      <c r="J125" s="48"/>
      <c r="K125" s="48"/>
      <c r="L125" s="25"/>
      <c r="M125" s="61"/>
      <c r="N125" s="25"/>
      <c r="O125" s="69"/>
      <c r="P125" s="69"/>
      <c r="R125" s="24"/>
      <c r="S125" s="61"/>
      <c r="T125" s="25"/>
      <c r="U125" s="61"/>
      <c r="V125" s="61"/>
      <c r="X125" s="24"/>
      <c r="Y125" s="24"/>
      <c r="Z125" s="24"/>
      <c r="AA125" s="24"/>
      <c r="AB125" s="24"/>
      <c r="AD125" s="24"/>
      <c r="AE125" s="24"/>
      <c r="AF125" s="24"/>
      <c r="AG125" s="24"/>
      <c r="AH125" s="24"/>
      <c r="AI125" s="24"/>
      <c r="AJ125" s="24"/>
      <c r="AK125" s="24"/>
      <c r="AL125" s="24"/>
    </row>
    <row r="126" spans="1:38" x14ac:dyDescent="0.25">
      <c r="A126" s="24"/>
      <c r="B126" s="24"/>
      <c r="C126" s="24"/>
      <c r="D126" s="24"/>
      <c r="F126" s="60"/>
      <c r="G126" s="60"/>
      <c r="H126" s="60"/>
      <c r="I126" s="60"/>
      <c r="J126" s="48"/>
      <c r="K126" s="48"/>
      <c r="L126" s="25"/>
      <c r="M126" s="61"/>
      <c r="N126" s="25"/>
      <c r="O126" s="61"/>
      <c r="P126" s="61"/>
      <c r="R126" s="24"/>
      <c r="S126" s="61"/>
      <c r="T126" s="25"/>
      <c r="U126" s="61"/>
      <c r="V126" s="61"/>
      <c r="X126" s="24"/>
      <c r="Y126" s="24"/>
      <c r="Z126" s="24"/>
      <c r="AA126" s="24"/>
      <c r="AB126" s="24"/>
      <c r="AD126" s="24"/>
      <c r="AE126" s="24"/>
      <c r="AF126" s="24"/>
      <c r="AG126" s="24"/>
      <c r="AH126" s="24"/>
      <c r="AI126" s="24"/>
      <c r="AJ126" s="24"/>
      <c r="AK126" s="24"/>
      <c r="AL126" s="24"/>
    </row>
    <row r="127" spans="1:38" x14ac:dyDescent="0.25">
      <c r="A127" s="24"/>
      <c r="B127" s="24"/>
      <c r="C127" s="24"/>
      <c r="D127" s="24"/>
      <c r="F127" s="60"/>
      <c r="G127" s="60"/>
      <c r="H127" s="60"/>
      <c r="I127" s="60"/>
      <c r="J127" s="48"/>
      <c r="K127" s="48"/>
      <c r="L127" s="25"/>
      <c r="M127" s="61"/>
      <c r="N127" s="25"/>
      <c r="O127" s="61"/>
      <c r="P127" s="61"/>
      <c r="R127" s="24"/>
      <c r="S127" s="61"/>
      <c r="T127" s="25"/>
      <c r="U127" s="61"/>
      <c r="V127" s="61"/>
      <c r="X127" s="24"/>
      <c r="Y127" s="24"/>
      <c r="Z127" s="24"/>
      <c r="AA127" s="24"/>
      <c r="AB127" s="24"/>
      <c r="AD127" s="24"/>
      <c r="AE127" s="24"/>
      <c r="AF127" s="24"/>
      <c r="AG127" s="24"/>
      <c r="AH127" s="24"/>
      <c r="AI127" s="24"/>
      <c r="AJ127" s="24"/>
      <c r="AK127" s="24"/>
      <c r="AL127" s="24"/>
    </row>
    <row r="128" spans="1:38" x14ac:dyDescent="0.25">
      <c r="A128" s="24"/>
      <c r="B128" s="24"/>
      <c r="C128" s="24"/>
      <c r="D128" s="24"/>
      <c r="F128" s="60"/>
      <c r="G128" s="60"/>
      <c r="H128" s="60"/>
      <c r="I128" s="60"/>
      <c r="J128" s="48"/>
      <c r="K128" s="48"/>
      <c r="L128" s="25"/>
      <c r="M128" s="61"/>
      <c r="N128" s="25"/>
      <c r="O128" s="61"/>
      <c r="P128" s="61"/>
      <c r="R128" s="24"/>
      <c r="S128" s="61"/>
      <c r="T128" s="25"/>
      <c r="U128" s="69"/>
      <c r="V128" s="69"/>
      <c r="X128" s="24"/>
      <c r="Y128" s="24"/>
      <c r="Z128" s="24"/>
      <c r="AA128" s="24"/>
      <c r="AB128" s="24"/>
      <c r="AD128" s="24"/>
      <c r="AE128" s="24"/>
      <c r="AF128" s="24"/>
      <c r="AG128" s="24"/>
      <c r="AH128" s="24"/>
      <c r="AI128" s="24"/>
      <c r="AJ128" s="24"/>
      <c r="AK128" s="24"/>
      <c r="AL128" s="24"/>
    </row>
    <row r="129" spans="1:38" x14ac:dyDescent="0.25">
      <c r="A129" s="24"/>
      <c r="B129" s="24"/>
      <c r="C129" s="24"/>
      <c r="D129" s="24"/>
      <c r="F129" s="60"/>
      <c r="G129" s="60"/>
      <c r="H129" s="60"/>
      <c r="I129" s="60"/>
      <c r="J129" s="48"/>
      <c r="K129" s="48"/>
      <c r="L129" s="25"/>
      <c r="M129" s="61"/>
      <c r="N129" s="25"/>
      <c r="O129" s="69"/>
      <c r="P129" s="69"/>
      <c r="R129" s="24"/>
      <c r="S129" s="61"/>
      <c r="T129" s="25"/>
      <c r="U129" s="61"/>
      <c r="V129" s="61"/>
      <c r="X129" s="24"/>
      <c r="Y129" s="24"/>
      <c r="Z129" s="24"/>
      <c r="AA129" s="24"/>
      <c r="AB129" s="24"/>
      <c r="AD129" s="24"/>
      <c r="AE129" s="24"/>
      <c r="AF129" s="24"/>
      <c r="AG129" s="24"/>
      <c r="AH129" s="24"/>
      <c r="AI129" s="24"/>
      <c r="AJ129" s="24"/>
      <c r="AK129" s="24"/>
      <c r="AL129" s="24"/>
    </row>
    <row r="130" spans="1:38" x14ac:dyDescent="0.25">
      <c r="A130" s="24"/>
      <c r="B130" s="24"/>
      <c r="C130" s="24"/>
      <c r="D130" s="24"/>
      <c r="F130" s="60"/>
      <c r="G130" s="60"/>
      <c r="H130" s="60"/>
      <c r="I130" s="60"/>
      <c r="J130" s="48"/>
      <c r="K130" s="48"/>
      <c r="L130" s="25"/>
      <c r="M130" s="61"/>
      <c r="N130" s="25"/>
      <c r="O130" s="61"/>
      <c r="P130" s="61"/>
      <c r="R130" s="24"/>
      <c r="S130" s="61"/>
      <c r="T130" s="25"/>
      <c r="U130" s="61"/>
      <c r="V130" s="61"/>
      <c r="X130" s="24"/>
      <c r="Y130" s="24"/>
      <c r="Z130" s="24"/>
      <c r="AA130" s="24"/>
      <c r="AB130" s="24"/>
      <c r="AD130" s="24"/>
      <c r="AE130" s="24"/>
      <c r="AF130" s="24"/>
      <c r="AG130" s="24"/>
      <c r="AH130" s="24"/>
      <c r="AI130" s="24"/>
      <c r="AJ130" s="24"/>
      <c r="AK130" s="24"/>
      <c r="AL130" s="24"/>
    </row>
    <row r="131" spans="1:38" x14ac:dyDescent="0.25">
      <c r="A131" s="24"/>
      <c r="B131" s="24"/>
      <c r="C131" s="24"/>
      <c r="D131" s="24"/>
      <c r="F131" s="60"/>
      <c r="G131" s="60"/>
      <c r="H131" s="60"/>
      <c r="I131" s="60"/>
      <c r="J131" s="48"/>
      <c r="K131" s="48"/>
      <c r="L131" s="25"/>
      <c r="M131" s="61"/>
      <c r="N131" s="25"/>
      <c r="O131" s="61"/>
      <c r="P131" s="61"/>
      <c r="R131" s="24"/>
      <c r="S131" s="61"/>
      <c r="T131" s="25"/>
      <c r="U131" s="61"/>
      <c r="V131" s="61"/>
      <c r="X131" s="24"/>
      <c r="Y131" s="24"/>
      <c r="Z131" s="24"/>
      <c r="AA131" s="24"/>
      <c r="AB131" s="24"/>
      <c r="AD131" s="24"/>
      <c r="AE131" s="24"/>
      <c r="AF131" s="24"/>
      <c r="AG131" s="24"/>
      <c r="AH131" s="24"/>
      <c r="AI131" s="24"/>
      <c r="AJ131" s="24"/>
      <c r="AK131" s="24"/>
      <c r="AL131" s="24"/>
    </row>
    <row r="132" spans="1:38" x14ac:dyDescent="0.25">
      <c r="A132" s="24"/>
      <c r="B132" s="24"/>
      <c r="C132" s="24"/>
      <c r="D132" s="24"/>
      <c r="F132" s="60"/>
      <c r="G132" s="60"/>
      <c r="H132" s="60"/>
      <c r="I132" s="60"/>
      <c r="J132" s="48"/>
      <c r="K132" s="48"/>
      <c r="L132" s="25"/>
      <c r="M132" s="61"/>
      <c r="N132" s="25"/>
      <c r="O132" s="61"/>
      <c r="P132" s="61"/>
      <c r="R132" s="24"/>
      <c r="S132" s="61"/>
      <c r="T132" s="25"/>
      <c r="U132" s="61"/>
      <c r="V132" s="61"/>
      <c r="X132" s="24"/>
      <c r="Y132" s="24"/>
      <c r="Z132" s="24"/>
      <c r="AA132" s="24"/>
      <c r="AB132" s="24"/>
      <c r="AD132" s="24"/>
      <c r="AE132" s="24"/>
      <c r="AF132" s="24"/>
      <c r="AG132" s="24"/>
      <c r="AH132" s="24"/>
      <c r="AI132" s="24"/>
      <c r="AJ132" s="24"/>
      <c r="AK132" s="24"/>
      <c r="AL132" s="24"/>
    </row>
    <row r="133" spans="1:38" x14ac:dyDescent="0.25">
      <c r="A133" s="24"/>
      <c r="B133" s="24"/>
      <c r="C133" s="24"/>
      <c r="D133" s="24"/>
      <c r="F133" s="60"/>
      <c r="G133" s="60"/>
      <c r="H133" s="60"/>
      <c r="I133" s="60"/>
      <c r="J133" s="48"/>
      <c r="K133" s="48"/>
      <c r="L133" s="25"/>
      <c r="M133" s="61"/>
      <c r="N133" s="25"/>
      <c r="O133" s="61"/>
      <c r="P133" s="61"/>
      <c r="R133" s="24"/>
      <c r="S133" s="69"/>
      <c r="T133" s="25"/>
      <c r="U133" s="61"/>
      <c r="V133" s="61"/>
      <c r="X133" s="24"/>
      <c r="Y133" s="24"/>
      <c r="Z133" s="24"/>
      <c r="AA133" s="24"/>
      <c r="AB133" s="24"/>
      <c r="AD133" s="24"/>
      <c r="AE133" s="24"/>
      <c r="AF133" s="24"/>
      <c r="AG133" s="24"/>
      <c r="AH133" s="24"/>
      <c r="AI133" s="24"/>
      <c r="AJ133" s="24"/>
      <c r="AK133" s="24"/>
      <c r="AL133" s="24"/>
    </row>
    <row r="134" spans="1:38" x14ac:dyDescent="0.25">
      <c r="A134" s="24"/>
      <c r="B134" s="24"/>
      <c r="C134" s="24"/>
      <c r="D134" s="24"/>
      <c r="F134" s="60"/>
      <c r="G134" s="60"/>
      <c r="H134" s="60"/>
      <c r="I134" s="60"/>
      <c r="J134" s="48"/>
      <c r="K134" s="48"/>
      <c r="L134" s="25"/>
      <c r="M134" s="69"/>
      <c r="N134" s="25"/>
      <c r="O134" s="61"/>
      <c r="P134" s="61"/>
      <c r="R134" s="24"/>
      <c r="S134" s="69"/>
      <c r="T134" s="25"/>
      <c r="U134" s="61"/>
      <c r="V134" s="61"/>
      <c r="X134" s="24"/>
      <c r="Y134" s="24"/>
      <c r="Z134" s="24"/>
      <c r="AA134" s="24"/>
      <c r="AB134" s="24"/>
      <c r="AD134" s="24"/>
      <c r="AE134" s="24"/>
      <c r="AF134" s="24"/>
      <c r="AG134" s="24"/>
      <c r="AH134" s="24"/>
      <c r="AI134" s="24"/>
      <c r="AJ134" s="24"/>
      <c r="AK134" s="24"/>
      <c r="AL134" s="24"/>
    </row>
    <row r="135" spans="1:38" x14ac:dyDescent="0.25">
      <c r="F135" s="60"/>
      <c r="G135" s="60"/>
      <c r="H135" s="60"/>
      <c r="I135" s="60"/>
      <c r="J135" s="48"/>
      <c r="K135" s="48"/>
      <c r="L135" s="25"/>
      <c r="M135" s="69"/>
      <c r="N135" s="25"/>
      <c r="O135" s="61"/>
      <c r="P135" s="61"/>
      <c r="S135" s="69"/>
      <c r="T135" s="25"/>
      <c r="U135" s="61"/>
      <c r="V135" s="61"/>
      <c r="Y135" s="24"/>
      <c r="Z135" s="24"/>
      <c r="AA135" s="24"/>
    </row>
    <row r="136" spans="1:38" x14ac:dyDescent="0.25">
      <c r="F136" s="60"/>
      <c r="G136" s="60"/>
      <c r="H136" s="60"/>
      <c r="I136" s="60"/>
      <c r="J136" s="48"/>
      <c r="K136" s="48"/>
      <c r="L136" s="25"/>
      <c r="M136" s="69"/>
      <c r="N136" s="25"/>
      <c r="O136" s="61"/>
      <c r="P136" s="61"/>
      <c r="S136" s="69"/>
      <c r="T136" s="25"/>
      <c r="U136" s="61"/>
      <c r="V136" s="61"/>
      <c r="Y136" s="24"/>
      <c r="Z136" s="24"/>
      <c r="AA136" s="24"/>
    </row>
    <row r="137" spans="1:38" x14ac:dyDescent="0.25">
      <c r="F137" s="60"/>
      <c r="G137" s="60"/>
      <c r="H137" s="60"/>
      <c r="I137" s="60"/>
      <c r="J137" s="48"/>
      <c r="K137" s="48"/>
      <c r="L137" s="25"/>
      <c r="M137" s="69"/>
      <c r="N137" s="25"/>
      <c r="O137" s="61"/>
      <c r="P137" s="61"/>
      <c r="S137" s="69"/>
      <c r="T137" s="25"/>
      <c r="U137" s="61"/>
      <c r="V137" s="61"/>
      <c r="Y137" s="24"/>
      <c r="Z137" s="24"/>
      <c r="AA137" s="24"/>
    </row>
    <row r="138" spans="1:38" x14ac:dyDescent="0.25">
      <c r="F138" s="60"/>
      <c r="G138" s="60"/>
      <c r="H138" s="60"/>
      <c r="I138" s="60"/>
      <c r="J138" s="48"/>
      <c r="K138" s="48"/>
      <c r="L138" s="25"/>
      <c r="M138" s="69"/>
      <c r="N138" s="25"/>
      <c r="O138" s="61"/>
      <c r="P138" s="61"/>
      <c r="S138" s="69"/>
      <c r="T138" s="25"/>
      <c r="U138" s="61"/>
      <c r="V138" s="61"/>
      <c r="Y138" s="24"/>
      <c r="Z138" s="24"/>
      <c r="AA138" s="24"/>
    </row>
    <row r="139" spans="1:38" x14ac:dyDescent="0.25">
      <c r="F139" s="60"/>
      <c r="G139" s="60"/>
      <c r="H139" s="60"/>
      <c r="I139" s="60"/>
      <c r="J139" s="48"/>
      <c r="K139" s="48"/>
      <c r="L139" s="25"/>
      <c r="M139" s="69"/>
      <c r="N139" s="25"/>
      <c r="O139" s="61"/>
      <c r="P139" s="61"/>
      <c r="S139" s="69"/>
      <c r="T139" s="25"/>
      <c r="U139" s="61"/>
      <c r="V139" s="61"/>
      <c r="Y139" s="24"/>
      <c r="Z139" s="24"/>
      <c r="AA139" s="24"/>
    </row>
    <row r="140" spans="1:38" x14ac:dyDescent="0.25">
      <c r="F140" s="60"/>
      <c r="G140" s="60"/>
      <c r="H140" s="60"/>
      <c r="I140" s="60"/>
      <c r="J140" s="48"/>
      <c r="K140" s="48"/>
      <c r="L140" s="25"/>
      <c r="M140" s="69"/>
      <c r="N140" s="25"/>
      <c r="O140" s="61"/>
      <c r="P140" s="61"/>
      <c r="S140" s="69"/>
      <c r="T140" s="25"/>
      <c r="U140" s="61"/>
      <c r="V140" s="61"/>
      <c r="Y140" s="24"/>
      <c r="Z140" s="24"/>
      <c r="AA140" s="24"/>
    </row>
    <row r="141" spans="1:38" x14ac:dyDescent="0.25">
      <c r="F141" s="60"/>
      <c r="G141" s="60"/>
      <c r="H141" s="60"/>
      <c r="I141" s="60"/>
      <c r="J141" s="48"/>
      <c r="K141" s="48"/>
      <c r="L141" s="25"/>
      <c r="M141" s="69"/>
      <c r="N141" s="25"/>
      <c r="O141" s="61"/>
      <c r="P141" s="61"/>
      <c r="S141" s="69"/>
      <c r="T141" s="25"/>
      <c r="U141" s="61"/>
      <c r="V141" s="61"/>
      <c r="Y141" s="24"/>
      <c r="Z141" s="24"/>
      <c r="AA141" s="24"/>
    </row>
    <row r="142" spans="1:38" x14ac:dyDescent="0.25">
      <c r="F142" s="60"/>
      <c r="G142" s="60"/>
      <c r="H142" s="60"/>
      <c r="I142" s="60"/>
      <c r="J142" s="48"/>
      <c r="K142" s="48"/>
      <c r="L142" s="25"/>
      <c r="M142" s="69"/>
      <c r="N142" s="25"/>
      <c r="O142" s="61"/>
      <c r="P142" s="61"/>
      <c r="S142" s="69"/>
      <c r="T142" s="25"/>
      <c r="U142" s="61"/>
      <c r="V142" s="61"/>
      <c r="Y142" s="24"/>
      <c r="Z142" s="24"/>
      <c r="AA142" s="24"/>
    </row>
    <row r="143" spans="1:38" x14ac:dyDescent="0.25">
      <c r="F143" s="60"/>
      <c r="G143" s="60"/>
      <c r="H143" s="60"/>
      <c r="I143" s="60"/>
      <c r="J143" s="48"/>
      <c r="K143" s="48"/>
      <c r="L143" s="25"/>
      <c r="M143" s="69"/>
      <c r="N143" s="25"/>
      <c r="O143" s="61"/>
      <c r="P143" s="61"/>
      <c r="S143" s="69"/>
      <c r="T143" s="25"/>
      <c r="U143" s="61"/>
      <c r="V143" s="61"/>
      <c r="Y143" s="24"/>
      <c r="Z143" s="24"/>
      <c r="AA143" s="24"/>
    </row>
    <row r="144" spans="1:38" x14ac:dyDescent="0.25">
      <c r="F144" s="60"/>
      <c r="G144" s="60"/>
      <c r="H144" s="60"/>
      <c r="I144" s="60"/>
      <c r="J144" s="48"/>
      <c r="K144" s="48"/>
      <c r="L144" s="25"/>
      <c r="M144" s="69"/>
      <c r="N144" s="25"/>
      <c r="O144" s="61"/>
      <c r="P144" s="61"/>
      <c r="S144" s="69"/>
      <c r="T144" s="25"/>
      <c r="U144" s="61"/>
      <c r="V144" s="61"/>
      <c r="Y144" s="24"/>
      <c r="Z144" s="24"/>
      <c r="AA144" s="24"/>
    </row>
    <row r="145" spans="9:27" x14ac:dyDescent="0.25">
      <c r="J145" s="25"/>
      <c r="K145" s="25"/>
      <c r="L145" s="25"/>
      <c r="M145" s="69"/>
      <c r="N145" s="25"/>
      <c r="O145" s="61"/>
      <c r="P145" s="61"/>
      <c r="S145" s="69"/>
      <c r="T145" s="25"/>
      <c r="U145" s="61"/>
      <c r="V145" s="61"/>
      <c r="Y145" s="24"/>
      <c r="Z145" s="24"/>
      <c r="AA145" s="24"/>
    </row>
    <row r="146" spans="9:27" x14ac:dyDescent="0.25">
      <c r="J146" s="25"/>
      <c r="K146" s="25"/>
      <c r="L146" s="25"/>
      <c r="M146" s="69"/>
      <c r="N146" s="25"/>
      <c r="O146" s="61"/>
      <c r="P146" s="61"/>
      <c r="Y146" s="24"/>
      <c r="Z146" s="24"/>
      <c r="AA146" s="24"/>
    </row>
    <row r="147" spans="9:27" x14ac:dyDescent="0.25">
      <c r="J147" s="25"/>
      <c r="K147" s="25"/>
      <c r="L147" s="25"/>
      <c r="M147" s="24"/>
      <c r="N147" s="24"/>
      <c r="Y147" s="24"/>
      <c r="Z147" s="24"/>
      <c r="AA147" s="24"/>
    </row>
    <row r="148" spans="9:27" x14ac:dyDescent="0.25">
      <c r="J148" s="25"/>
      <c r="K148" s="25"/>
      <c r="L148" s="25"/>
      <c r="M148" s="24"/>
      <c r="N148" s="24"/>
      <c r="Y148" s="24"/>
      <c r="Z148" s="24"/>
      <c r="AA148" s="24"/>
    </row>
    <row r="149" spans="9:27" x14ac:dyDescent="0.25">
      <c r="J149" s="25"/>
      <c r="K149" s="25"/>
      <c r="L149" s="25"/>
      <c r="M149" s="24"/>
      <c r="N149" s="24"/>
      <c r="Y149" s="24"/>
      <c r="Z149" s="24"/>
      <c r="AA149" s="24"/>
    </row>
    <row r="150" spans="9:27" x14ac:dyDescent="0.25">
      <c r="J150" s="25"/>
      <c r="K150" s="25"/>
      <c r="L150" s="25"/>
      <c r="M150" s="24"/>
      <c r="N150" s="24"/>
      <c r="Y150" s="24"/>
      <c r="Z150" s="24"/>
      <c r="AA150" s="24"/>
    </row>
    <row r="151" spans="9:27" x14ac:dyDescent="0.25">
      <c r="J151" s="25"/>
      <c r="K151" s="25"/>
      <c r="L151" s="25"/>
      <c r="M151" s="24"/>
      <c r="N151" s="24"/>
      <c r="Y151" s="24"/>
      <c r="Z151" s="24"/>
      <c r="AA151" s="24"/>
    </row>
    <row r="152" spans="9:27" x14ac:dyDescent="0.25">
      <c r="J152" s="25"/>
      <c r="K152" s="25"/>
      <c r="L152" s="25"/>
      <c r="M152" s="24"/>
      <c r="N152" s="24"/>
      <c r="Y152" s="24"/>
      <c r="Z152" s="24"/>
      <c r="AA152" s="24"/>
    </row>
    <row r="153" spans="9:27" x14ac:dyDescent="0.25">
      <c r="J153" s="24"/>
      <c r="L153" s="24"/>
      <c r="M153" s="24"/>
      <c r="N153" s="24"/>
      <c r="Y153" s="24"/>
      <c r="Z153" s="24"/>
      <c r="AA153" s="24"/>
    </row>
    <row r="154" spans="9:27" x14ac:dyDescent="0.25">
      <c r="Y154" s="24"/>
      <c r="Z154" s="24"/>
      <c r="AA154" s="24"/>
    </row>
    <row r="155" spans="9:27" x14ac:dyDescent="0.25">
      <c r="Y155" s="24"/>
      <c r="Z155" s="24"/>
      <c r="AA155" s="24"/>
    </row>
    <row r="156" spans="9:27" x14ac:dyDescent="0.25">
      <c r="I156" s="25"/>
      <c r="J156" s="25"/>
      <c r="K156" s="25"/>
      <c r="L156" s="24"/>
      <c r="M156" s="24"/>
      <c r="N156" s="24"/>
      <c r="Y156" s="24"/>
      <c r="Z156" s="24"/>
      <c r="AA156" s="24"/>
    </row>
    <row r="157" spans="9:27" x14ac:dyDescent="0.25">
      <c r="I157" s="25"/>
      <c r="J157" s="25"/>
      <c r="K157" s="25"/>
      <c r="L157" s="24"/>
      <c r="M157" s="24"/>
      <c r="N157" s="24"/>
      <c r="Y157" s="24"/>
      <c r="Z157" s="24"/>
      <c r="AA157" s="24"/>
    </row>
    <row r="158" spans="9:27" x14ac:dyDescent="0.25">
      <c r="I158" s="25"/>
      <c r="J158" s="25"/>
      <c r="K158" s="25"/>
      <c r="L158" s="24"/>
      <c r="M158" s="24"/>
      <c r="N158" s="24"/>
      <c r="Y158" s="24"/>
      <c r="Z158" s="24"/>
      <c r="AA158" s="24"/>
    </row>
    <row r="159" spans="9:27" x14ac:dyDescent="0.25">
      <c r="I159" s="25"/>
      <c r="J159" s="25"/>
      <c r="K159" s="25"/>
      <c r="L159" s="24"/>
      <c r="M159" s="24"/>
      <c r="N159" s="24"/>
      <c r="Y159" s="24"/>
      <c r="Z159" s="24"/>
      <c r="AA159" s="24"/>
    </row>
    <row r="160" spans="9:27" x14ac:dyDescent="0.25">
      <c r="I160" s="25"/>
      <c r="J160" s="25"/>
      <c r="K160" s="25"/>
      <c r="L160" s="24"/>
      <c r="M160" s="24"/>
      <c r="N160" s="24"/>
      <c r="Y160" s="24"/>
      <c r="Z160" s="24"/>
      <c r="AA160" s="24"/>
    </row>
    <row r="161" spans="9:27" x14ac:dyDescent="0.25">
      <c r="I161" s="25"/>
      <c r="J161" s="25"/>
      <c r="K161" s="25"/>
      <c r="L161" s="24"/>
      <c r="M161" s="24"/>
      <c r="N161" s="24"/>
      <c r="Y161" s="24"/>
      <c r="Z161" s="24"/>
      <c r="AA161" s="24"/>
    </row>
    <row r="162" spans="9:27" x14ac:dyDescent="0.25">
      <c r="I162" s="25"/>
      <c r="J162" s="25"/>
      <c r="K162" s="25"/>
      <c r="L162" s="24"/>
      <c r="M162" s="24"/>
      <c r="N162" s="24"/>
      <c r="Y162" s="24"/>
      <c r="Z162" s="24"/>
      <c r="AA162" s="24"/>
    </row>
    <row r="163" spans="9:27" x14ac:dyDescent="0.25">
      <c r="I163" s="25"/>
      <c r="J163" s="25"/>
      <c r="K163" s="25"/>
      <c r="L163" s="24"/>
      <c r="M163" s="24"/>
      <c r="N163" s="24"/>
      <c r="Y163" s="24"/>
      <c r="Z163" s="24"/>
      <c r="AA163" s="24"/>
    </row>
    <row r="164" spans="9:27" x14ac:dyDescent="0.25">
      <c r="I164" s="25"/>
      <c r="J164" s="25"/>
      <c r="K164" s="25"/>
      <c r="L164" s="24"/>
      <c r="M164" s="24"/>
      <c r="N164" s="24"/>
      <c r="Y164" s="24"/>
      <c r="Z164" s="24"/>
      <c r="AA164" s="24"/>
    </row>
    <row r="165" spans="9:27" x14ac:dyDescent="0.25">
      <c r="I165" s="25"/>
      <c r="J165" s="25"/>
      <c r="K165" s="25"/>
      <c r="L165" s="24"/>
      <c r="M165" s="24"/>
      <c r="N165" s="24"/>
      <c r="Y165" s="24"/>
      <c r="Z165" s="24"/>
      <c r="AA165" s="24"/>
    </row>
    <row r="166" spans="9:27" x14ac:dyDescent="0.25">
      <c r="I166" s="25"/>
      <c r="J166" s="25"/>
      <c r="K166" s="25"/>
      <c r="L166" s="24"/>
      <c r="M166" s="24"/>
      <c r="N166" s="24"/>
      <c r="Y166" s="24"/>
      <c r="Z166" s="24"/>
      <c r="AA166" s="24"/>
    </row>
    <row r="167" spans="9:27" x14ac:dyDescent="0.25">
      <c r="I167" s="25"/>
      <c r="J167" s="25"/>
      <c r="K167" s="25"/>
      <c r="L167" s="24"/>
      <c r="M167" s="24"/>
      <c r="N167" s="24"/>
      <c r="Y167" s="24"/>
      <c r="Z167" s="24"/>
      <c r="AA167" s="24"/>
    </row>
    <row r="168" spans="9:27" x14ac:dyDescent="0.25">
      <c r="I168" s="25"/>
      <c r="J168" s="25"/>
      <c r="K168" s="25"/>
      <c r="L168" s="24"/>
      <c r="M168" s="24"/>
      <c r="N168" s="24"/>
      <c r="Y168" s="24"/>
      <c r="Z168" s="24"/>
      <c r="AA168" s="24"/>
    </row>
    <row r="169" spans="9:27" x14ac:dyDescent="0.25">
      <c r="I169" s="25"/>
      <c r="J169" s="25"/>
      <c r="K169" s="25"/>
      <c r="L169" s="24"/>
      <c r="M169" s="24"/>
      <c r="N169" s="24"/>
      <c r="Y169" s="24"/>
      <c r="Z169" s="24"/>
      <c r="AA169" s="24"/>
    </row>
    <row r="170" spans="9:27" x14ac:dyDescent="0.25">
      <c r="I170" s="25"/>
      <c r="J170" s="25"/>
      <c r="K170" s="25"/>
      <c r="L170" s="24"/>
      <c r="M170" s="24"/>
      <c r="N170" s="24"/>
      <c r="Y170" s="24"/>
      <c r="Z170" s="24"/>
      <c r="AA170" s="24"/>
    </row>
    <row r="171" spans="9:27" x14ac:dyDescent="0.25">
      <c r="I171" s="25"/>
      <c r="J171" s="25"/>
      <c r="K171" s="25"/>
      <c r="L171" s="24"/>
      <c r="M171" s="24"/>
      <c r="N171" s="24"/>
      <c r="Y171" s="24"/>
      <c r="Z171" s="24"/>
      <c r="AA171" s="24"/>
    </row>
    <row r="172" spans="9:27" x14ac:dyDescent="0.25">
      <c r="I172" s="25"/>
      <c r="J172" s="25"/>
      <c r="K172" s="25"/>
      <c r="L172" s="24"/>
      <c r="M172" s="24"/>
      <c r="N172" s="24"/>
      <c r="Y172" s="24"/>
      <c r="Z172" s="24"/>
      <c r="AA172" s="24"/>
    </row>
    <row r="173" spans="9:27" x14ac:dyDescent="0.25">
      <c r="I173" s="25"/>
      <c r="J173" s="25"/>
      <c r="K173" s="25"/>
      <c r="L173" s="24"/>
      <c r="M173" s="24"/>
      <c r="N173" s="24"/>
      <c r="Y173" s="24"/>
      <c r="Z173" s="24"/>
      <c r="AA173" s="24"/>
    </row>
    <row r="174" spans="9:27" x14ac:dyDescent="0.25">
      <c r="I174" s="25"/>
      <c r="J174" s="25"/>
      <c r="K174" s="25"/>
      <c r="L174" s="24"/>
      <c r="M174" s="24"/>
      <c r="N174" s="24"/>
      <c r="Y174" s="24"/>
      <c r="Z174" s="24"/>
      <c r="AA174" s="24"/>
    </row>
    <row r="175" spans="9:27" x14ac:dyDescent="0.25">
      <c r="I175" s="25"/>
      <c r="J175" s="25"/>
      <c r="K175" s="25"/>
      <c r="L175" s="24"/>
      <c r="M175" s="24"/>
      <c r="N175" s="24"/>
      <c r="Y175" s="24"/>
      <c r="Z175" s="24"/>
      <c r="AA175" s="24"/>
    </row>
    <row r="176" spans="9:27" x14ac:dyDescent="0.25">
      <c r="I176" s="25"/>
      <c r="J176" s="25"/>
      <c r="K176" s="25"/>
      <c r="L176" s="24"/>
      <c r="M176" s="24"/>
      <c r="N176" s="24"/>
      <c r="Y176" s="24"/>
      <c r="Z176" s="24"/>
      <c r="AA176" s="24"/>
    </row>
    <row r="177" spans="9:27" x14ac:dyDescent="0.25">
      <c r="I177" s="25"/>
      <c r="J177" s="25"/>
      <c r="K177" s="25"/>
      <c r="L177" s="24"/>
      <c r="M177" s="24"/>
      <c r="N177" s="24"/>
      <c r="Y177" s="24"/>
      <c r="Z177" s="24"/>
      <c r="AA177" s="24"/>
    </row>
    <row r="178" spans="9:27" x14ac:dyDescent="0.25">
      <c r="I178" s="25"/>
      <c r="J178" s="25"/>
      <c r="K178" s="25"/>
      <c r="L178" s="24"/>
      <c r="M178" s="24"/>
      <c r="N178" s="24"/>
      <c r="Y178" s="24"/>
      <c r="Z178" s="24"/>
      <c r="AA178" s="24"/>
    </row>
    <row r="179" spans="9:27" x14ac:dyDescent="0.25">
      <c r="I179" s="25"/>
      <c r="J179" s="25"/>
      <c r="K179" s="25"/>
      <c r="L179" s="24"/>
      <c r="M179" s="24"/>
      <c r="N179" s="24"/>
      <c r="Y179" s="24"/>
      <c r="Z179" s="24"/>
      <c r="AA179" s="24"/>
    </row>
    <row r="180" spans="9:27" x14ac:dyDescent="0.25">
      <c r="I180" s="25"/>
      <c r="J180" s="25"/>
      <c r="K180" s="25"/>
      <c r="L180" s="24"/>
      <c r="M180" s="24"/>
      <c r="N180" s="24"/>
      <c r="Y180" s="24"/>
      <c r="Z180" s="24"/>
      <c r="AA180" s="24"/>
    </row>
    <row r="181" spans="9:27" x14ac:dyDescent="0.25">
      <c r="I181" s="25"/>
      <c r="J181" s="25"/>
      <c r="K181" s="25"/>
      <c r="L181" s="24"/>
      <c r="M181" s="24"/>
      <c r="N181" s="24"/>
      <c r="Y181" s="24"/>
      <c r="Z181" s="24"/>
      <c r="AA181" s="24"/>
    </row>
    <row r="182" spans="9:27" x14ac:dyDescent="0.25">
      <c r="I182" s="25"/>
      <c r="J182" s="25"/>
      <c r="K182" s="25"/>
      <c r="L182" s="24"/>
      <c r="M182" s="24"/>
      <c r="N182" s="24"/>
      <c r="Y182" s="24"/>
      <c r="Z182" s="24"/>
      <c r="AA182" s="24"/>
    </row>
    <row r="183" spans="9:27" x14ac:dyDescent="0.25">
      <c r="I183" s="25"/>
      <c r="J183" s="25"/>
      <c r="K183" s="25"/>
      <c r="L183" s="24"/>
      <c r="M183" s="24"/>
      <c r="N183" s="24"/>
      <c r="Y183" s="24"/>
      <c r="Z183" s="24"/>
      <c r="AA183" s="24"/>
    </row>
    <row r="184" spans="9:27" x14ac:dyDescent="0.25">
      <c r="I184" s="25"/>
      <c r="J184" s="25"/>
      <c r="K184" s="25"/>
      <c r="L184" s="24"/>
      <c r="M184" s="24"/>
      <c r="N184" s="24"/>
      <c r="Y184" s="24"/>
      <c r="Z184" s="24"/>
      <c r="AA184" s="24"/>
    </row>
    <row r="185" spans="9:27" x14ac:dyDescent="0.25">
      <c r="I185" s="25"/>
      <c r="J185" s="25"/>
      <c r="K185" s="25"/>
      <c r="L185" s="24"/>
      <c r="M185" s="24"/>
      <c r="N185" s="24"/>
      <c r="Y185" s="24"/>
      <c r="Z185" s="24"/>
      <c r="AA185" s="24"/>
    </row>
    <row r="186" spans="9:27" x14ac:dyDescent="0.25">
      <c r="I186" s="25"/>
      <c r="J186" s="25"/>
      <c r="K186" s="25"/>
      <c r="L186" s="24"/>
      <c r="M186" s="24"/>
      <c r="N186" s="24"/>
      <c r="Y186" s="24"/>
      <c r="Z186" s="24"/>
      <c r="AA186" s="24"/>
    </row>
    <row r="187" spans="9:27" x14ac:dyDescent="0.25">
      <c r="I187" s="25"/>
      <c r="J187" s="25"/>
      <c r="K187" s="25"/>
      <c r="L187" s="24"/>
      <c r="M187" s="24"/>
      <c r="N187" s="24"/>
      <c r="Y187" s="24"/>
      <c r="Z187" s="24"/>
      <c r="AA187" s="24"/>
    </row>
    <row r="188" spans="9:27" x14ac:dyDescent="0.25">
      <c r="I188" s="25"/>
      <c r="J188" s="25"/>
      <c r="K188" s="25"/>
      <c r="L188" s="24"/>
      <c r="M188" s="24"/>
      <c r="N188" s="24"/>
      <c r="Y188" s="24"/>
      <c r="Z188" s="24"/>
      <c r="AA188" s="24"/>
    </row>
    <row r="189" spans="9:27" x14ac:dyDescent="0.25">
      <c r="I189" s="25"/>
      <c r="J189" s="25"/>
      <c r="K189" s="25"/>
      <c r="L189" s="24"/>
      <c r="M189" s="24"/>
      <c r="N189" s="24"/>
      <c r="Y189" s="24"/>
      <c r="Z189" s="24"/>
      <c r="AA189" s="24"/>
    </row>
    <row r="190" spans="9:27" x14ac:dyDescent="0.25">
      <c r="I190" s="25"/>
      <c r="J190" s="25"/>
      <c r="K190" s="25"/>
      <c r="L190" s="24"/>
      <c r="M190" s="24"/>
      <c r="N190" s="24"/>
      <c r="Y190" s="24"/>
      <c r="Z190" s="24"/>
      <c r="AA190" s="24"/>
    </row>
    <row r="191" spans="9:27" x14ac:dyDescent="0.25">
      <c r="I191" s="25"/>
      <c r="J191" s="25"/>
      <c r="K191" s="25"/>
      <c r="L191" s="24"/>
      <c r="M191" s="24"/>
      <c r="N191" s="24"/>
      <c r="Y191" s="24"/>
      <c r="Z191" s="24"/>
      <c r="AA191" s="24"/>
    </row>
    <row r="192" spans="9:27" x14ac:dyDescent="0.25">
      <c r="I192" s="25"/>
      <c r="J192" s="25"/>
      <c r="K192" s="25"/>
      <c r="L192" s="24"/>
      <c r="M192" s="24"/>
      <c r="N192" s="24"/>
      <c r="Y192" s="24"/>
      <c r="Z192" s="24"/>
      <c r="AA192" s="24"/>
    </row>
    <row r="193" spans="9:27" x14ac:dyDescent="0.25">
      <c r="I193" s="25"/>
      <c r="J193" s="25"/>
      <c r="K193" s="25"/>
      <c r="L193" s="24"/>
      <c r="M193" s="24"/>
      <c r="N193" s="24"/>
      <c r="Y193" s="24"/>
      <c r="Z193" s="24"/>
      <c r="AA193" s="24"/>
    </row>
    <row r="194" spans="9:27" x14ac:dyDescent="0.25">
      <c r="I194" s="25"/>
      <c r="J194" s="25"/>
      <c r="K194" s="25"/>
      <c r="L194" s="24"/>
      <c r="M194" s="24"/>
      <c r="N194" s="24"/>
      <c r="Y194" s="24"/>
      <c r="Z194" s="24"/>
      <c r="AA194" s="24"/>
    </row>
    <row r="195" spans="9:27" x14ac:dyDescent="0.25">
      <c r="I195" s="25"/>
      <c r="J195" s="25"/>
      <c r="K195" s="25"/>
      <c r="L195" s="24"/>
      <c r="M195" s="24"/>
      <c r="N195" s="24"/>
    </row>
    <row r="196" spans="9:27" x14ac:dyDescent="0.25">
      <c r="I196" s="25"/>
      <c r="J196" s="25"/>
      <c r="K196" s="25"/>
      <c r="L196" s="24"/>
      <c r="M196" s="24"/>
      <c r="N196" s="24"/>
    </row>
    <row r="197" spans="9:27" x14ac:dyDescent="0.25">
      <c r="I197" s="25"/>
      <c r="J197" s="25"/>
      <c r="K197" s="25"/>
      <c r="L197" s="24"/>
      <c r="M197" s="24"/>
      <c r="N197" s="24"/>
    </row>
    <row r="198" spans="9:27" x14ac:dyDescent="0.25">
      <c r="I198" s="25"/>
      <c r="J198" s="25"/>
      <c r="K198" s="25"/>
      <c r="L198" s="24"/>
      <c r="M198" s="24"/>
      <c r="N198" s="24"/>
    </row>
    <row r="199" spans="9:27" x14ac:dyDescent="0.25">
      <c r="I199" s="25"/>
      <c r="J199" s="25"/>
      <c r="K199" s="25"/>
      <c r="L199" s="24"/>
      <c r="M199" s="24"/>
      <c r="N199" s="24"/>
    </row>
    <row r="200" spans="9:27" x14ac:dyDescent="0.25">
      <c r="I200" s="25"/>
      <c r="J200" s="25"/>
      <c r="K200" s="25"/>
      <c r="L200" s="24"/>
      <c r="M200" s="24"/>
      <c r="N200" s="24"/>
    </row>
    <row r="201" spans="9:27" x14ac:dyDescent="0.25">
      <c r="I201" s="25"/>
      <c r="J201" s="25"/>
      <c r="K201" s="25"/>
      <c r="L201" s="24"/>
      <c r="M201" s="24"/>
      <c r="N201" s="24"/>
    </row>
    <row r="202" spans="9:27" x14ac:dyDescent="0.25">
      <c r="I202" s="25"/>
      <c r="J202" s="25"/>
      <c r="K202" s="25"/>
      <c r="L202" s="24"/>
      <c r="M202" s="24"/>
      <c r="N202" s="24"/>
    </row>
    <row r="203" spans="9:27" x14ac:dyDescent="0.25">
      <c r="I203" s="25"/>
      <c r="J203" s="25"/>
      <c r="K203" s="25"/>
      <c r="L203" s="24"/>
      <c r="M203" s="24"/>
      <c r="N203" s="24"/>
    </row>
    <row r="204" spans="9:27" x14ac:dyDescent="0.25">
      <c r="I204" s="25"/>
      <c r="J204" s="25"/>
      <c r="K204" s="25"/>
      <c r="L204" s="24"/>
      <c r="M204" s="24"/>
      <c r="N204" s="24"/>
    </row>
    <row r="205" spans="9:27" x14ac:dyDescent="0.25">
      <c r="I205" s="25"/>
      <c r="J205" s="25"/>
      <c r="K205" s="25"/>
      <c r="L205" s="24"/>
      <c r="M205" s="24"/>
      <c r="N205" s="24"/>
    </row>
    <row r="206" spans="9:27" x14ac:dyDescent="0.25">
      <c r="I206" s="25"/>
      <c r="J206" s="25"/>
      <c r="K206" s="25"/>
      <c r="L206" s="24"/>
      <c r="M206" s="24"/>
      <c r="N206" s="24"/>
    </row>
    <row r="207" spans="9:27" x14ac:dyDescent="0.25">
      <c r="I207" s="25"/>
      <c r="J207" s="25"/>
      <c r="K207" s="25"/>
      <c r="L207" s="24"/>
      <c r="M207" s="24"/>
      <c r="N207" s="24"/>
    </row>
    <row r="208" spans="9:27" x14ac:dyDescent="0.25">
      <c r="I208" s="25"/>
      <c r="J208" s="25"/>
      <c r="K208" s="25"/>
      <c r="L208" s="24"/>
      <c r="M208" s="24"/>
      <c r="N208" s="24"/>
    </row>
    <row r="209" spans="9:14" x14ac:dyDescent="0.25">
      <c r="I209" s="25"/>
      <c r="J209" s="25"/>
      <c r="K209" s="25"/>
      <c r="L209" s="24"/>
      <c r="M209" s="24"/>
      <c r="N209" s="24"/>
    </row>
    <row r="210" spans="9:14" x14ac:dyDescent="0.25">
      <c r="I210" s="25"/>
      <c r="J210" s="25"/>
      <c r="K210" s="25"/>
      <c r="L210" s="24"/>
      <c r="M210" s="24"/>
      <c r="N210" s="24"/>
    </row>
    <row r="211" spans="9:14" x14ac:dyDescent="0.25">
      <c r="I211" s="25"/>
      <c r="J211" s="25"/>
      <c r="K211" s="25"/>
      <c r="L211" s="24"/>
      <c r="M211" s="24"/>
      <c r="N211" s="24"/>
    </row>
    <row r="212" spans="9:14" x14ac:dyDescent="0.25">
      <c r="I212" s="25"/>
      <c r="J212" s="25"/>
      <c r="K212" s="25"/>
      <c r="L212" s="24"/>
      <c r="M212" s="24"/>
      <c r="N212" s="24"/>
    </row>
    <row r="213" spans="9:14" x14ac:dyDescent="0.25">
      <c r="I213" s="25"/>
      <c r="J213" s="25"/>
      <c r="K213" s="25"/>
      <c r="L213" s="24"/>
      <c r="M213" s="24"/>
      <c r="N213" s="24"/>
    </row>
    <row r="214" spans="9:14" x14ac:dyDescent="0.25">
      <c r="I214" s="25"/>
      <c r="J214" s="25"/>
      <c r="K214" s="25"/>
      <c r="L214" s="24"/>
      <c r="M214" s="24"/>
      <c r="N214" s="24"/>
    </row>
    <row r="215" spans="9:14" x14ac:dyDescent="0.25">
      <c r="I215" s="25"/>
      <c r="J215" s="25"/>
      <c r="K215" s="25"/>
      <c r="L215" s="24"/>
      <c r="M215" s="24"/>
      <c r="N215" s="24"/>
    </row>
    <row r="216" spans="9:14" x14ac:dyDescent="0.25">
      <c r="I216" s="25"/>
      <c r="J216" s="25"/>
      <c r="K216" s="25"/>
      <c r="L216" s="24"/>
      <c r="M216" s="24"/>
      <c r="N216" s="24"/>
    </row>
    <row r="217" spans="9:14" x14ac:dyDescent="0.25">
      <c r="I217" s="25"/>
      <c r="J217" s="25"/>
      <c r="K217" s="25"/>
      <c r="L217" s="24"/>
      <c r="M217" s="24"/>
      <c r="N217" s="24"/>
    </row>
    <row r="218" spans="9:14" x14ac:dyDescent="0.25">
      <c r="I218" s="25"/>
      <c r="J218" s="25"/>
      <c r="K218" s="25"/>
      <c r="L218" s="24"/>
      <c r="M218" s="24"/>
      <c r="N218" s="24"/>
    </row>
    <row r="219" spans="9:14" x14ac:dyDescent="0.25">
      <c r="I219" s="25"/>
      <c r="J219" s="25"/>
      <c r="K219" s="25"/>
      <c r="L219" s="24"/>
      <c r="M219" s="24"/>
      <c r="N219" s="24"/>
    </row>
    <row r="220" spans="9:14" x14ac:dyDescent="0.25">
      <c r="I220" s="25"/>
      <c r="J220" s="25"/>
      <c r="K220" s="25"/>
      <c r="L220" s="24"/>
      <c r="M220" s="24"/>
      <c r="N220" s="24"/>
    </row>
    <row r="221" spans="9:14" x14ac:dyDescent="0.25">
      <c r="I221" s="25"/>
      <c r="J221" s="25"/>
      <c r="K221" s="25"/>
      <c r="L221" s="24"/>
      <c r="M221" s="24"/>
      <c r="N221" s="24"/>
    </row>
    <row r="222" spans="9:14" x14ac:dyDescent="0.25">
      <c r="I222" s="25"/>
      <c r="J222" s="25"/>
      <c r="K222" s="25"/>
      <c r="L222" s="24"/>
      <c r="M222" s="24"/>
      <c r="N222" s="24"/>
    </row>
    <row r="223" spans="9:14" x14ac:dyDescent="0.25">
      <c r="I223" s="25"/>
      <c r="J223" s="25"/>
      <c r="K223" s="25"/>
      <c r="L223" s="24"/>
      <c r="M223" s="24"/>
      <c r="N223" s="24"/>
    </row>
    <row r="224" spans="9:14" x14ac:dyDescent="0.25">
      <c r="I224" s="25"/>
      <c r="J224" s="25"/>
      <c r="K224" s="25"/>
    </row>
  </sheetData>
  <sortState ref="A235:F303">
    <sortCondition ref="F235:F303"/>
  </sortState>
  <phoneticPr fontId="25" type="noConversion"/>
  <pageMargins left="0.7" right="0.7" top="0.78740157499999996" bottom="0.78740157499999996" header="0.3" footer="0.3"/>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9"/>
  <sheetViews>
    <sheetView zoomScale="90" zoomScaleNormal="90" workbookViewId="0"/>
  </sheetViews>
  <sheetFormatPr baseColWidth="10" defaultRowHeight="15" x14ac:dyDescent="0.25"/>
  <cols>
    <col min="1" max="1" width="13.5703125" bestFit="1" customWidth="1"/>
    <col min="2" max="2" width="4.42578125" bestFit="1" customWidth="1"/>
    <col min="3" max="3" width="8.140625" customWidth="1"/>
    <col min="4" max="4" width="4.140625" bestFit="1" customWidth="1"/>
    <col min="6" max="6" width="4.28515625" customWidth="1"/>
    <col min="7" max="7" width="9.7109375" bestFit="1" customWidth="1"/>
    <col min="8" max="8" width="13.140625" bestFit="1" customWidth="1"/>
    <col min="9" max="9" width="12.85546875" bestFit="1" customWidth="1"/>
    <col min="11" max="11" width="11" bestFit="1" customWidth="1"/>
    <col min="12" max="12" width="21.28515625" bestFit="1" customWidth="1"/>
    <col min="13" max="13" width="11.42578125" style="4"/>
    <col min="14" max="14" width="4.28515625" style="4" customWidth="1"/>
    <col min="15" max="15" width="9.7109375" style="4" bestFit="1" customWidth="1"/>
    <col min="16" max="16" width="13.140625" bestFit="1" customWidth="1"/>
    <col min="17" max="17" width="12.85546875" bestFit="1" customWidth="1"/>
    <col min="19" max="19" width="11.28515625" customWidth="1"/>
    <col min="20" max="20" width="13.42578125" bestFit="1" customWidth="1"/>
    <col min="22" max="22" width="4.28515625" customWidth="1"/>
    <col min="23" max="23" width="9.7109375" bestFit="1" customWidth="1"/>
    <col min="24" max="24" width="13.140625" bestFit="1" customWidth="1"/>
    <col min="25" max="25" width="12.85546875" bestFit="1" customWidth="1"/>
    <col min="27" max="27" width="11.5703125" bestFit="1" customWidth="1"/>
    <col min="28" max="28" width="17.140625" bestFit="1" customWidth="1"/>
    <col min="30" max="30" width="4.28515625" customWidth="1"/>
    <col min="31" max="31" width="9.7109375" bestFit="1" customWidth="1"/>
    <col min="32" max="32" width="13.140625" bestFit="1" customWidth="1"/>
    <col min="33" max="33" width="12.85546875" bestFit="1" customWidth="1"/>
  </cols>
  <sheetData>
    <row r="1" spans="1:35" s="13" customFormat="1" ht="21" x14ac:dyDescent="0.35">
      <c r="A1" s="20" t="s">
        <v>362</v>
      </c>
      <c r="E1" s="24"/>
      <c r="M1" s="373"/>
      <c r="N1" s="14"/>
      <c r="O1" s="14"/>
      <c r="R1" s="24"/>
      <c r="Y1" s="24"/>
      <c r="AF1" s="24"/>
    </row>
    <row r="2" spans="1:35" s="13" customFormat="1" ht="15.75" x14ac:dyDescent="0.25">
      <c r="A2" s="21" t="s">
        <v>359</v>
      </c>
      <c r="B2" s="21"/>
      <c r="C2" s="21"/>
      <c r="D2" s="21"/>
      <c r="E2" s="54"/>
      <c r="F2" s="21"/>
      <c r="G2" s="21"/>
      <c r="H2" s="21"/>
      <c r="I2" s="21"/>
      <c r="J2" s="21"/>
      <c r="K2" s="21"/>
      <c r="L2" s="21"/>
      <c r="M2" s="374"/>
      <c r="N2" s="367"/>
      <c r="O2" s="367"/>
      <c r="P2" s="21"/>
      <c r="Q2" s="21"/>
      <c r="R2" s="54"/>
      <c r="U2" s="21"/>
      <c r="V2" s="21"/>
      <c r="W2" s="21"/>
      <c r="Y2" s="24"/>
      <c r="AF2" s="24"/>
    </row>
    <row r="3" spans="1:35" s="13" customFormat="1" ht="15.75" x14ac:dyDescent="0.25">
      <c r="A3" s="21"/>
      <c r="B3" s="21"/>
      <c r="C3" s="21"/>
      <c r="D3" s="21"/>
      <c r="E3" s="54"/>
      <c r="F3" s="21"/>
      <c r="G3" s="21"/>
      <c r="H3" s="21"/>
      <c r="I3" s="21"/>
      <c r="J3" s="21"/>
      <c r="K3" s="21"/>
      <c r="L3" s="21"/>
      <c r="M3" s="374"/>
      <c r="N3" s="367"/>
      <c r="O3" s="367"/>
      <c r="P3" s="21"/>
      <c r="Q3" s="21"/>
      <c r="R3" s="54"/>
      <c r="U3" s="21"/>
      <c r="V3" s="21"/>
      <c r="W3" s="21"/>
      <c r="Y3" s="24"/>
      <c r="AF3" s="24"/>
    </row>
    <row r="4" spans="1:35" ht="18.75" x14ac:dyDescent="0.25">
      <c r="A4" s="27" t="s">
        <v>95</v>
      </c>
      <c r="F4" s="246"/>
      <c r="G4" s="246"/>
      <c r="H4" s="246"/>
      <c r="I4" s="247"/>
      <c r="J4" s="247"/>
      <c r="K4" s="27" t="s">
        <v>97</v>
      </c>
      <c r="L4" s="248"/>
      <c r="N4" s="368"/>
      <c r="O4" s="368"/>
      <c r="P4" s="248"/>
      <c r="Q4" s="249"/>
      <c r="R4" s="246"/>
      <c r="S4" s="27" t="s">
        <v>98</v>
      </c>
      <c r="T4" s="246"/>
      <c r="V4" s="246"/>
      <c r="W4" s="246"/>
      <c r="X4" s="246"/>
      <c r="Y4" s="247"/>
      <c r="Z4" s="250"/>
      <c r="AA4" s="30" t="s">
        <v>99</v>
      </c>
      <c r="AB4" s="247"/>
      <c r="AD4" s="247"/>
      <c r="AE4" s="247"/>
      <c r="AF4" s="248"/>
      <c r="AG4" s="248"/>
      <c r="AH4" s="251"/>
      <c r="AI4" s="252"/>
    </row>
    <row r="5" spans="1:35" x14ac:dyDescent="0.25">
      <c r="E5" s="253"/>
      <c r="F5" s="253"/>
      <c r="G5" s="253"/>
      <c r="H5" s="253"/>
      <c r="I5" s="253"/>
      <c r="J5" s="253"/>
      <c r="K5" s="253"/>
      <c r="L5" s="253"/>
      <c r="M5" s="311"/>
      <c r="N5" s="311"/>
      <c r="O5" s="311"/>
      <c r="P5" s="253"/>
      <c r="Q5" s="253"/>
      <c r="R5" s="253"/>
      <c r="S5" s="253"/>
      <c r="T5" s="253"/>
      <c r="U5" s="253"/>
      <c r="V5" s="253"/>
      <c r="W5" s="253"/>
      <c r="X5" s="253"/>
      <c r="Y5" s="253"/>
      <c r="Z5" s="254"/>
      <c r="AA5" s="253"/>
      <c r="AB5" s="253"/>
      <c r="AC5" s="253"/>
      <c r="AD5" s="253"/>
      <c r="AE5" s="253"/>
      <c r="AF5" s="253"/>
      <c r="AG5" s="253"/>
      <c r="AH5" s="255"/>
      <c r="AI5" s="256"/>
    </row>
    <row r="6" spans="1:35" s="392" customFormat="1" ht="18" x14ac:dyDescent="0.25">
      <c r="A6" s="334" t="s">
        <v>291</v>
      </c>
      <c r="B6" s="335" t="s">
        <v>292</v>
      </c>
      <c r="C6" s="333" t="s">
        <v>293</v>
      </c>
      <c r="D6" s="333" t="s">
        <v>294</v>
      </c>
      <c r="E6" s="233" t="s">
        <v>190</v>
      </c>
      <c r="F6" s="234" t="s">
        <v>189</v>
      </c>
      <c r="G6" s="391" t="s">
        <v>101</v>
      </c>
      <c r="H6" s="235" t="s">
        <v>102</v>
      </c>
      <c r="I6" s="258" t="s">
        <v>295</v>
      </c>
      <c r="J6" s="255"/>
      <c r="K6" s="335" t="s">
        <v>291</v>
      </c>
      <c r="L6" s="333"/>
      <c r="M6" s="233" t="s">
        <v>190</v>
      </c>
      <c r="N6" s="234" t="s">
        <v>189</v>
      </c>
      <c r="O6" s="391" t="s">
        <v>101</v>
      </c>
      <c r="P6" s="235" t="s">
        <v>102</v>
      </c>
      <c r="Q6" s="258" t="s">
        <v>295</v>
      </c>
      <c r="R6" s="255"/>
      <c r="S6" s="388" t="s">
        <v>291</v>
      </c>
      <c r="T6" s="70"/>
      <c r="U6" s="233" t="s">
        <v>190</v>
      </c>
      <c r="V6" s="234" t="s">
        <v>189</v>
      </c>
      <c r="W6" s="390" t="s">
        <v>101</v>
      </c>
      <c r="X6" s="257" t="s">
        <v>102</v>
      </c>
      <c r="Y6" s="258" t="s">
        <v>295</v>
      </c>
      <c r="Z6" s="255"/>
      <c r="AA6" s="388" t="s">
        <v>291</v>
      </c>
      <c r="AB6" s="333"/>
      <c r="AC6" s="233" t="s">
        <v>190</v>
      </c>
      <c r="AD6" s="234" t="s">
        <v>189</v>
      </c>
      <c r="AE6" s="390" t="s">
        <v>101</v>
      </c>
      <c r="AF6" s="257" t="s">
        <v>102</v>
      </c>
      <c r="AG6" s="258" t="s">
        <v>295</v>
      </c>
      <c r="AH6" s="255"/>
      <c r="AI6" s="259"/>
    </row>
    <row r="7" spans="1:35" ht="17.25" x14ac:dyDescent="0.25">
      <c r="A7" s="261" t="s">
        <v>296</v>
      </c>
      <c r="B7" s="262">
        <v>2</v>
      </c>
      <c r="C7" s="263">
        <v>1</v>
      </c>
      <c r="D7" s="263">
        <v>0</v>
      </c>
      <c r="E7" s="337">
        <v>406.13549999999998</v>
      </c>
      <c r="F7" s="338">
        <v>1</v>
      </c>
      <c r="G7" s="351">
        <v>406.13549999999998</v>
      </c>
      <c r="H7" s="361">
        <v>111.63742421239061</v>
      </c>
      <c r="I7" s="412">
        <v>174.37192649616776</v>
      </c>
      <c r="J7" s="253"/>
      <c r="K7" s="352" t="s">
        <v>296</v>
      </c>
      <c r="L7" s="113" t="s">
        <v>297</v>
      </c>
      <c r="M7" s="375">
        <v>332.09870000000001</v>
      </c>
      <c r="N7" s="236">
        <v>1</v>
      </c>
      <c r="O7" s="370">
        <v>332.09870000000001</v>
      </c>
      <c r="P7" s="363">
        <v>105.59884994744294</v>
      </c>
      <c r="Q7" s="386">
        <v>170.63267413776748</v>
      </c>
      <c r="R7" s="264"/>
      <c r="S7" s="352" t="s">
        <v>296</v>
      </c>
      <c r="T7" s="266" t="s">
        <v>297</v>
      </c>
      <c r="U7" s="375">
        <v>425.13010000000003</v>
      </c>
      <c r="V7" s="231">
        <v>1</v>
      </c>
      <c r="W7" s="381">
        <v>425.13010000000003</v>
      </c>
      <c r="X7" s="375">
        <v>132.06998129784222</v>
      </c>
      <c r="Y7" s="381">
        <v>194.10209291670967</v>
      </c>
      <c r="Z7" s="84"/>
      <c r="AA7" s="352" t="s">
        <v>296</v>
      </c>
      <c r="AB7" s="176" t="s">
        <v>297</v>
      </c>
      <c r="AC7" s="375">
        <v>424.14600000000002</v>
      </c>
      <c r="AD7" s="236">
        <v>1</v>
      </c>
      <c r="AE7" s="386">
        <v>424.14600000000002</v>
      </c>
      <c r="AF7" s="375">
        <v>123.61194487311195</v>
      </c>
      <c r="AG7" s="381">
        <v>188.7395072911375</v>
      </c>
      <c r="AH7" s="255"/>
      <c r="AI7" s="113"/>
    </row>
    <row r="8" spans="1:35" ht="17.25" x14ac:dyDescent="0.25">
      <c r="A8" s="261" t="s">
        <v>296</v>
      </c>
      <c r="B8" s="262">
        <v>2</v>
      </c>
      <c r="C8" s="263">
        <v>1</v>
      </c>
      <c r="D8" s="267">
        <v>0</v>
      </c>
      <c r="E8" s="337">
        <v>526.17769999999996</v>
      </c>
      <c r="F8" s="338">
        <v>1</v>
      </c>
      <c r="G8" s="351">
        <v>526.17769999999996</v>
      </c>
      <c r="H8" s="361">
        <v>124.56723349256853</v>
      </c>
      <c r="I8" s="412">
        <v>188.17612451455119</v>
      </c>
      <c r="J8" s="253"/>
      <c r="K8" s="352" t="s">
        <v>296</v>
      </c>
      <c r="L8" s="113" t="s">
        <v>297</v>
      </c>
      <c r="M8" s="375">
        <v>350.10930000000002</v>
      </c>
      <c r="N8" s="236">
        <v>1</v>
      </c>
      <c r="O8" s="370">
        <v>350.10930000000002</v>
      </c>
      <c r="P8" s="363">
        <v>107.65384314052005</v>
      </c>
      <c r="Q8" s="386">
        <v>172.22202287263514</v>
      </c>
      <c r="R8" s="253"/>
      <c r="S8" s="352" t="s">
        <v>296</v>
      </c>
      <c r="T8" s="266" t="s">
        <v>297</v>
      </c>
      <c r="U8" s="375">
        <v>526.17769999999996</v>
      </c>
      <c r="V8" s="231">
        <v>1</v>
      </c>
      <c r="W8" s="381">
        <v>526.17769999999996</v>
      </c>
      <c r="X8" s="375">
        <v>148.1517573489474</v>
      </c>
      <c r="Y8" s="381">
        <v>213.86670839131784</v>
      </c>
      <c r="Z8" s="84"/>
      <c r="AA8" s="352" t="s">
        <v>296</v>
      </c>
      <c r="AB8" s="176" t="s">
        <v>297</v>
      </c>
      <c r="AC8" s="375">
        <v>470.1515</v>
      </c>
      <c r="AD8" s="236">
        <v>1</v>
      </c>
      <c r="AE8" s="386">
        <v>470.1515</v>
      </c>
      <c r="AF8" s="375">
        <v>130.76370467130283</v>
      </c>
      <c r="AG8" s="381">
        <v>196.66529726801036</v>
      </c>
      <c r="AH8" s="255"/>
      <c r="AI8" s="113"/>
    </row>
    <row r="9" spans="1:35" ht="17.25" x14ac:dyDescent="0.25">
      <c r="A9" s="261" t="s">
        <v>296</v>
      </c>
      <c r="B9" s="262">
        <v>3</v>
      </c>
      <c r="C9" s="263">
        <v>1</v>
      </c>
      <c r="D9" s="263">
        <v>0</v>
      </c>
      <c r="E9" s="337">
        <v>602.19380000000001</v>
      </c>
      <c r="F9" s="338">
        <v>1</v>
      </c>
      <c r="G9" s="351">
        <v>602.19380000000001</v>
      </c>
      <c r="H9" s="361">
        <v>137.78238028180039</v>
      </c>
      <c r="I9" s="412">
        <v>201.29245850485512</v>
      </c>
      <c r="J9" s="253"/>
      <c r="K9" s="352" t="s">
        <v>296</v>
      </c>
      <c r="L9" s="113" t="s">
        <v>297</v>
      </c>
      <c r="M9" s="375">
        <v>388.12490000000003</v>
      </c>
      <c r="N9" s="236">
        <v>1</v>
      </c>
      <c r="O9" s="370">
        <v>388.12490000000003</v>
      </c>
      <c r="P9" s="363">
        <v>107.72520267551121</v>
      </c>
      <c r="Q9" s="386">
        <v>169.62498980527022</v>
      </c>
      <c r="R9" s="253"/>
      <c r="S9" s="352" t="s">
        <v>296</v>
      </c>
      <c r="T9" s="266" t="s">
        <v>297</v>
      </c>
      <c r="U9" s="375">
        <v>575.18290000000002</v>
      </c>
      <c r="V9" s="231">
        <v>1</v>
      </c>
      <c r="W9" s="381">
        <v>575.18290000000002</v>
      </c>
      <c r="X9" s="375">
        <v>144.18707412048053</v>
      </c>
      <c r="Y9" s="381">
        <v>211.42895972443534</v>
      </c>
      <c r="Z9" s="84"/>
      <c r="AA9" s="352" t="s">
        <v>296</v>
      </c>
      <c r="AB9" s="176" t="s">
        <v>297</v>
      </c>
      <c r="AC9" s="375">
        <v>493.16750000000002</v>
      </c>
      <c r="AD9" s="236">
        <v>1</v>
      </c>
      <c r="AE9" s="386">
        <v>493.16750000000002</v>
      </c>
      <c r="AF9" s="375">
        <v>142.51002250042802</v>
      </c>
      <c r="AG9" s="381">
        <v>207.85059815729372</v>
      </c>
      <c r="AH9" s="255"/>
      <c r="AI9" s="113"/>
    </row>
    <row r="10" spans="1:35" ht="17.25" x14ac:dyDescent="0.25">
      <c r="A10" s="261" t="s">
        <v>296</v>
      </c>
      <c r="B10" s="268">
        <v>2</v>
      </c>
      <c r="C10" s="267">
        <v>1</v>
      </c>
      <c r="D10" s="267">
        <v>1</v>
      </c>
      <c r="E10" s="337">
        <v>673.23090000000002</v>
      </c>
      <c r="F10" s="338">
        <v>1</v>
      </c>
      <c r="G10" s="351">
        <v>673.23090000000002</v>
      </c>
      <c r="H10" s="361">
        <v>173.75732464615584</v>
      </c>
      <c r="I10" s="412">
        <v>247.58246353415595</v>
      </c>
      <c r="J10" s="253"/>
      <c r="K10" s="352" t="s">
        <v>296</v>
      </c>
      <c r="L10" s="113" t="s">
        <v>297</v>
      </c>
      <c r="M10" s="375">
        <v>406.13549999999998</v>
      </c>
      <c r="N10" s="236">
        <v>1</v>
      </c>
      <c r="O10" s="370">
        <v>406.13549999999998</v>
      </c>
      <c r="P10" s="363">
        <v>110.64417473715363</v>
      </c>
      <c r="Q10" s="386">
        <v>172.52015232509854</v>
      </c>
      <c r="R10" s="253"/>
      <c r="S10" s="352" t="s">
        <v>296</v>
      </c>
      <c r="T10" s="266" t="s">
        <v>297</v>
      </c>
      <c r="U10" s="375">
        <v>586.19889999999998</v>
      </c>
      <c r="V10" s="231">
        <v>1</v>
      </c>
      <c r="W10" s="381">
        <v>586.19889999999998</v>
      </c>
      <c r="X10" s="375">
        <v>146.28498476745227</v>
      </c>
      <c r="Y10" s="381">
        <v>213.36950003290391</v>
      </c>
      <c r="Z10" s="84"/>
      <c r="AA10" s="352" t="s">
        <v>296</v>
      </c>
      <c r="AB10" s="176" t="s">
        <v>297</v>
      </c>
      <c r="AC10" s="375">
        <v>507.1832</v>
      </c>
      <c r="AD10" s="236">
        <v>1</v>
      </c>
      <c r="AE10" s="386">
        <v>507.1832</v>
      </c>
      <c r="AF10" s="375">
        <v>142.293788456171</v>
      </c>
      <c r="AG10" s="381">
        <v>206.45545827378993</v>
      </c>
      <c r="AH10" s="255"/>
      <c r="AI10" s="113"/>
    </row>
    <row r="11" spans="1:35" ht="17.25" x14ac:dyDescent="0.25">
      <c r="A11" s="261" t="s">
        <v>296</v>
      </c>
      <c r="B11" s="268">
        <v>2</v>
      </c>
      <c r="C11" s="267">
        <v>1</v>
      </c>
      <c r="D11" s="267">
        <v>1</v>
      </c>
      <c r="E11" s="337">
        <v>715.24149999999997</v>
      </c>
      <c r="F11" s="338">
        <v>1</v>
      </c>
      <c r="G11" s="351">
        <v>715.24149999999997</v>
      </c>
      <c r="H11" s="361">
        <v>167.85761834258835</v>
      </c>
      <c r="I11" s="412">
        <v>238.53338408145089</v>
      </c>
      <c r="J11" s="253"/>
      <c r="K11" s="352" t="s">
        <v>296</v>
      </c>
      <c r="L11" s="113" t="s">
        <v>297</v>
      </c>
      <c r="M11" s="375">
        <v>448.14600000000002</v>
      </c>
      <c r="N11" s="236">
        <v>1</v>
      </c>
      <c r="O11" s="370">
        <v>448.14600000000002</v>
      </c>
      <c r="P11" s="363">
        <v>121.79964141099735</v>
      </c>
      <c r="Q11" s="386">
        <v>183.45091060726304</v>
      </c>
      <c r="R11" s="253"/>
      <c r="S11" s="352" t="s">
        <v>296</v>
      </c>
      <c r="T11" s="266" t="s">
        <v>297</v>
      </c>
      <c r="U11" s="375">
        <v>601.19849999999997</v>
      </c>
      <c r="V11" s="231">
        <v>1</v>
      </c>
      <c r="W11" s="381">
        <v>601.19849999999997</v>
      </c>
      <c r="X11" s="375">
        <v>139.52868058366315</v>
      </c>
      <c r="Y11" s="381">
        <v>207.64910439022762</v>
      </c>
      <c r="Z11" s="84"/>
      <c r="AA11" s="352" t="s">
        <v>296</v>
      </c>
      <c r="AB11" s="176" t="s">
        <v>297</v>
      </c>
      <c r="AC11" s="375">
        <v>508.16719999999998</v>
      </c>
      <c r="AD11" s="236">
        <v>1</v>
      </c>
      <c r="AE11" s="386">
        <v>508.16719999999998</v>
      </c>
      <c r="AF11" s="375">
        <v>138.12966339166607</v>
      </c>
      <c r="AG11" s="381">
        <v>204.82187931046394</v>
      </c>
      <c r="AH11" s="253"/>
      <c r="AI11" s="113"/>
    </row>
    <row r="12" spans="1:35" ht="17.25" x14ac:dyDescent="0.25">
      <c r="A12" s="261" t="s">
        <v>296</v>
      </c>
      <c r="B12" s="262">
        <v>3</v>
      </c>
      <c r="C12" s="263">
        <v>2</v>
      </c>
      <c r="D12" s="263">
        <v>0</v>
      </c>
      <c r="E12" s="337">
        <v>845.30449999999996</v>
      </c>
      <c r="F12" s="338">
        <v>1</v>
      </c>
      <c r="G12" s="351">
        <v>845.30449999999996</v>
      </c>
      <c r="H12" s="361">
        <v>183.59548793477592</v>
      </c>
      <c r="I12" s="412">
        <v>262.44052105508911</v>
      </c>
      <c r="J12" s="253"/>
      <c r="K12" s="352" t="s">
        <v>296</v>
      </c>
      <c r="L12" s="113" t="s">
        <v>297</v>
      </c>
      <c r="M12" s="375">
        <v>462.1617</v>
      </c>
      <c r="N12" s="236">
        <v>1</v>
      </c>
      <c r="O12" s="370">
        <v>462.1617</v>
      </c>
      <c r="P12" s="363">
        <v>126.08643523841548</v>
      </c>
      <c r="Q12" s="386">
        <v>192.56471469298094</v>
      </c>
      <c r="R12" s="253"/>
      <c r="S12" s="352" t="s">
        <v>296</v>
      </c>
      <c r="T12" s="266" t="s">
        <v>297</v>
      </c>
      <c r="U12" s="375">
        <v>624.21450000000004</v>
      </c>
      <c r="V12" s="231">
        <v>1</v>
      </c>
      <c r="W12" s="381">
        <v>624.21450000000004</v>
      </c>
      <c r="X12" s="375">
        <v>148.73812465027083</v>
      </c>
      <c r="Y12" s="485">
        <v>215.90949533352847</v>
      </c>
      <c r="Z12" s="84"/>
      <c r="AA12" s="352" t="s">
        <v>296</v>
      </c>
      <c r="AB12" s="176" t="s">
        <v>297</v>
      </c>
      <c r="AC12" s="375">
        <v>602.19380000000001</v>
      </c>
      <c r="AD12" s="236">
        <v>1</v>
      </c>
      <c r="AE12" s="386">
        <v>602.19380000000001</v>
      </c>
      <c r="AF12" s="375">
        <v>145.40333492016777</v>
      </c>
      <c r="AG12" s="381">
        <v>213.46801003520369</v>
      </c>
      <c r="AH12" s="253"/>
      <c r="AI12" s="113"/>
    </row>
    <row r="13" spans="1:35" ht="17.25" x14ac:dyDescent="0.25">
      <c r="A13" s="261" t="s">
        <v>296</v>
      </c>
      <c r="B13" s="262">
        <v>2</v>
      </c>
      <c r="C13" s="263">
        <v>2</v>
      </c>
      <c r="D13" s="267">
        <v>1</v>
      </c>
      <c r="E13" s="339">
        <v>1038.3631</v>
      </c>
      <c r="F13" s="338">
        <v>1</v>
      </c>
      <c r="G13" s="351">
        <v>1038.3631</v>
      </c>
      <c r="H13" s="361">
        <v>226.62245015502594</v>
      </c>
      <c r="I13" s="412">
        <v>310.09439373424698</v>
      </c>
      <c r="J13" s="253"/>
      <c r="K13" s="352" t="s">
        <v>296</v>
      </c>
      <c r="L13" s="113" t="s">
        <v>297</v>
      </c>
      <c r="M13" s="375">
        <v>470.1515</v>
      </c>
      <c r="N13" s="236">
        <v>1</v>
      </c>
      <c r="O13" s="370">
        <v>470.1515</v>
      </c>
      <c r="P13" s="363">
        <v>130.51520243120481</v>
      </c>
      <c r="Q13" s="386">
        <v>195.48601604490563</v>
      </c>
      <c r="R13" s="253"/>
      <c r="S13" s="352" t="s">
        <v>296</v>
      </c>
      <c r="T13" s="266" t="s">
        <v>297</v>
      </c>
      <c r="U13" s="375">
        <v>629.19349999999997</v>
      </c>
      <c r="V13" s="231">
        <v>1</v>
      </c>
      <c r="W13" s="381">
        <v>629.19349999999997</v>
      </c>
      <c r="X13" s="375">
        <v>144.96876311330101</v>
      </c>
      <c r="Y13" s="381">
        <v>215.95849702802391</v>
      </c>
      <c r="Z13" s="84"/>
      <c r="AA13" s="352" t="s">
        <v>296</v>
      </c>
      <c r="AB13" s="176" t="s">
        <v>297</v>
      </c>
      <c r="AC13" s="375">
        <v>605.21990000000005</v>
      </c>
      <c r="AD13" s="236">
        <v>1</v>
      </c>
      <c r="AE13" s="386">
        <v>605.21990000000005</v>
      </c>
      <c r="AF13" s="375">
        <v>147.11283029634086</v>
      </c>
      <c r="AG13" s="381">
        <v>216.08538654307978</v>
      </c>
      <c r="AH13" s="253"/>
      <c r="AI13" s="113"/>
    </row>
    <row r="14" spans="1:35" ht="18" x14ac:dyDescent="0.25">
      <c r="A14" s="327" t="s">
        <v>364</v>
      </c>
      <c r="B14" s="268">
        <v>5</v>
      </c>
      <c r="C14" s="267">
        <v>4</v>
      </c>
      <c r="D14" s="267">
        <v>0</v>
      </c>
      <c r="E14" s="340">
        <v>1737.5617999999999</v>
      </c>
      <c r="F14" s="338">
        <v>1</v>
      </c>
      <c r="G14" s="351">
        <v>1737.5617999999999</v>
      </c>
      <c r="H14" s="343">
        <v>302.62271582161054</v>
      </c>
      <c r="I14" s="413">
        <v>396.58957922970473</v>
      </c>
      <c r="J14" s="253"/>
      <c r="K14" s="352" t="s">
        <v>296</v>
      </c>
      <c r="L14" s="113" t="s">
        <v>297</v>
      </c>
      <c r="M14" s="375">
        <v>480.17230000000001</v>
      </c>
      <c r="N14" s="236">
        <v>1</v>
      </c>
      <c r="O14" s="370">
        <v>480.17230000000001</v>
      </c>
      <c r="P14" s="363">
        <v>124.93426927472268</v>
      </c>
      <c r="Q14" s="386">
        <v>186.42689761028359</v>
      </c>
      <c r="R14" s="253"/>
      <c r="S14" s="352" t="s">
        <v>296</v>
      </c>
      <c r="T14" s="266" t="s">
        <v>297</v>
      </c>
      <c r="U14" s="375">
        <v>647.20399999999995</v>
      </c>
      <c r="V14" s="231">
        <v>1</v>
      </c>
      <c r="W14" s="381">
        <v>647.20399999999995</v>
      </c>
      <c r="X14" s="375">
        <v>148.34930575547651</v>
      </c>
      <c r="Y14" s="381">
        <v>219.40981762514593</v>
      </c>
      <c r="Z14" s="84"/>
      <c r="AA14" s="352" t="s">
        <v>296</v>
      </c>
      <c r="AB14" s="176" t="s">
        <v>297</v>
      </c>
      <c r="AC14" s="375">
        <v>629.19349999999997</v>
      </c>
      <c r="AD14" s="236">
        <v>1</v>
      </c>
      <c r="AE14" s="386">
        <v>629.19349999999997</v>
      </c>
      <c r="AF14" s="375">
        <v>149.18694689463732</v>
      </c>
      <c r="AG14" s="381">
        <v>219.2406749241531</v>
      </c>
      <c r="AH14" s="253"/>
      <c r="AI14" s="269"/>
    </row>
    <row r="15" spans="1:35" ht="17.25" x14ac:dyDescent="0.25">
      <c r="A15" s="327" t="s">
        <v>365</v>
      </c>
      <c r="B15" s="268">
        <v>6</v>
      </c>
      <c r="C15" s="267">
        <v>5</v>
      </c>
      <c r="D15" s="267">
        <v>1</v>
      </c>
      <c r="E15" s="340">
        <v>1930.6803</v>
      </c>
      <c r="F15" s="393">
        <v>1</v>
      </c>
      <c r="G15" s="394">
        <v>1930.6803</v>
      </c>
      <c r="H15" s="343">
        <v>337.77751907307515</v>
      </c>
      <c r="I15" s="413">
        <v>429.94762062708401</v>
      </c>
      <c r="J15" s="253"/>
      <c r="K15" s="352" t="s">
        <v>296</v>
      </c>
      <c r="L15" s="113" t="s">
        <v>297</v>
      </c>
      <c r="M15" s="375">
        <v>624.21450000000004</v>
      </c>
      <c r="N15" s="236">
        <v>1</v>
      </c>
      <c r="O15" s="370">
        <v>624.21450000000004</v>
      </c>
      <c r="P15" s="363">
        <v>149.25927167723609</v>
      </c>
      <c r="Q15" s="386">
        <v>220.13366514506924</v>
      </c>
      <c r="R15" s="253"/>
      <c r="S15" s="352" t="s">
        <v>296</v>
      </c>
      <c r="T15" s="266" t="s">
        <v>297</v>
      </c>
      <c r="U15" s="375">
        <v>748.25170000000003</v>
      </c>
      <c r="V15" s="231">
        <v>1</v>
      </c>
      <c r="W15" s="381">
        <v>748.25170000000003</v>
      </c>
      <c r="X15" s="375">
        <v>168.39556307347647</v>
      </c>
      <c r="Y15" s="381">
        <v>247.42293812197448</v>
      </c>
      <c r="Z15" s="84"/>
      <c r="AA15" s="352" t="s">
        <v>296</v>
      </c>
      <c r="AB15" s="176" t="s">
        <v>297</v>
      </c>
      <c r="AC15" s="375">
        <v>647.20399999999995</v>
      </c>
      <c r="AD15" s="236">
        <v>1</v>
      </c>
      <c r="AE15" s="386">
        <v>647.20399999999995</v>
      </c>
      <c r="AF15" s="375">
        <v>155.75891376877354</v>
      </c>
      <c r="AG15" s="381">
        <v>226.68946325254564</v>
      </c>
      <c r="AH15" s="253"/>
      <c r="AI15" s="270"/>
    </row>
    <row r="16" spans="1:35" ht="18" x14ac:dyDescent="0.25">
      <c r="A16" s="327" t="s">
        <v>364</v>
      </c>
      <c r="B16" s="262">
        <v>6</v>
      </c>
      <c r="C16" s="263">
        <v>5</v>
      </c>
      <c r="D16" s="267">
        <v>0</v>
      </c>
      <c r="E16" s="340">
        <v>2102.694</v>
      </c>
      <c r="F16" s="393">
        <v>1</v>
      </c>
      <c r="G16" s="394">
        <v>2102.694</v>
      </c>
      <c r="H16" s="343">
        <v>343.21058472510271</v>
      </c>
      <c r="I16" s="413">
        <v>434.21153037945572</v>
      </c>
      <c r="J16" s="253"/>
      <c r="K16" s="352" t="s">
        <v>296</v>
      </c>
      <c r="L16" s="113" t="s">
        <v>297</v>
      </c>
      <c r="M16" s="375">
        <v>639.22540000000004</v>
      </c>
      <c r="N16" s="236">
        <v>1</v>
      </c>
      <c r="O16" s="370">
        <v>639.22540000000004</v>
      </c>
      <c r="P16" s="363">
        <v>146.76970526873311</v>
      </c>
      <c r="Q16" s="386">
        <v>213.26935563001709</v>
      </c>
      <c r="R16" s="253"/>
      <c r="S16" s="352" t="s">
        <v>296</v>
      </c>
      <c r="T16" s="266" t="s">
        <v>297</v>
      </c>
      <c r="U16" s="375">
        <v>763.25139999999999</v>
      </c>
      <c r="V16" s="231">
        <v>1</v>
      </c>
      <c r="W16" s="381">
        <v>763.25139999999999</v>
      </c>
      <c r="X16" s="375">
        <v>164.42421193786453</v>
      </c>
      <c r="Y16" s="381">
        <v>237.4879440709297</v>
      </c>
      <c r="Z16" s="84"/>
      <c r="AA16" s="352" t="s">
        <v>296</v>
      </c>
      <c r="AB16" s="176" t="s">
        <v>297</v>
      </c>
      <c r="AC16" s="375">
        <v>665.21460000000002</v>
      </c>
      <c r="AD16" s="236">
        <v>1</v>
      </c>
      <c r="AE16" s="386">
        <v>665.21460000000002</v>
      </c>
      <c r="AF16" s="375">
        <v>158.23096797872864</v>
      </c>
      <c r="AG16" s="381">
        <v>230.3604046690229</v>
      </c>
      <c r="AH16" s="253"/>
      <c r="AI16" s="270"/>
    </row>
    <row r="17" spans="1:35" ht="17.25" x14ac:dyDescent="0.25">
      <c r="A17" s="327" t="s">
        <v>365</v>
      </c>
      <c r="B17" s="262">
        <v>6</v>
      </c>
      <c r="C17" s="263">
        <v>5</v>
      </c>
      <c r="D17" s="267">
        <v>1</v>
      </c>
      <c r="E17" s="340">
        <v>2295.8125</v>
      </c>
      <c r="F17" s="393">
        <v>1</v>
      </c>
      <c r="G17" s="394">
        <v>2295.8125</v>
      </c>
      <c r="H17" s="343">
        <v>371.83729621247488</v>
      </c>
      <c r="I17" s="413">
        <v>466.54292780615702</v>
      </c>
      <c r="J17" s="253"/>
      <c r="K17" s="352" t="s">
        <v>296</v>
      </c>
      <c r="L17" s="113" t="s">
        <v>297</v>
      </c>
      <c r="M17" s="375">
        <v>642.2251</v>
      </c>
      <c r="N17" s="236">
        <v>1</v>
      </c>
      <c r="O17" s="370">
        <v>642.2251</v>
      </c>
      <c r="P17" s="363">
        <v>151.88006896038689</v>
      </c>
      <c r="Q17" s="386">
        <v>222.05648733204481</v>
      </c>
      <c r="R17" s="253"/>
      <c r="S17" s="380" t="s">
        <v>299</v>
      </c>
      <c r="T17" s="273" t="s">
        <v>297</v>
      </c>
      <c r="U17" s="376">
        <v>775.26260000000002</v>
      </c>
      <c r="V17" s="382">
        <v>1</v>
      </c>
      <c r="W17" s="381">
        <v>775.26260000000002</v>
      </c>
      <c r="X17" s="376">
        <v>197.07506967320558</v>
      </c>
      <c r="Y17" s="485">
        <v>283.62878382070983</v>
      </c>
      <c r="Z17" s="84"/>
      <c r="AA17" s="353" t="s">
        <v>300</v>
      </c>
      <c r="AB17" s="133" t="s">
        <v>297</v>
      </c>
      <c r="AC17" s="376">
        <v>669.23599999999999</v>
      </c>
      <c r="AD17" s="369">
        <v>1</v>
      </c>
      <c r="AE17" s="386">
        <v>669.23599999999999</v>
      </c>
      <c r="AF17" s="376">
        <v>165.67254398113835</v>
      </c>
      <c r="AG17" s="487">
        <v>237.69027867195237</v>
      </c>
      <c r="AH17" s="253"/>
      <c r="AI17" s="270"/>
    </row>
    <row r="18" spans="1:35" ht="18" x14ac:dyDescent="0.25">
      <c r="A18" s="327" t="s">
        <v>366</v>
      </c>
      <c r="B18" s="268">
        <v>5</v>
      </c>
      <c r="C18" s="267">
        <v>4</v>
      </c>
      <c r="D18" s="274">
        <v>0</v>
      </c>
      <c r="E18" s="340">
        <v>917.26569999999992</v>
      </c>
      <c r="F18" s="393">
        <v>2</v>
      </c>
      <c r="G18" s="394">
        <v>1834.5313999999998</v>
      </c>
      <c r="H18" s="343">
        <v>298.27889410977923</v>
      </c>
      <c r="I18" s="413">
        <v>401.54796364872493</v>
      </c>
      <c r="J18" s="253"/>
      <c r="K18" s="352" t="s">
        <v>296</v>
      </c>
      <c r="L18" s="113" t="s">
        <v>297</v>
      </c>
      <c r="M18" s="375">
        <v>673.23090000000002</v>
      </c>
      <c r="N18" s="236">
        <v>1</v>
      </c>
      <c r="O18" s="370">
        <v>673.23090000000002</v>
      </c>
      <c r="P18" s="363">
        <v>172.09360325564126</v>
      </c>
      <c r="Q18" s="386">
        <v>245.10570200181718</v>
      </c>
      <c r="R18" s="253"/>
      <c r="S18" s="365" t="s">
        <v>364</v>
      </c>
      <c r="T18" s="378" t="s">
        <v>301</v>
      </c>
      <c r="U18" s="355">
        <v>845.24459999999999</v>
      </c>
      <c r="V18" s="383">
        <v>1</v>
      </c>
      <c r="W18" s="381">
        <v>845.24459999999999</v>
      </c>
      <c r="X18" s="355">
        <v>178.74912118282919</v>
      </c>
      <c r="Y18" s="486">
        <v>253.88694038783922</v>
      </c>
      <c r="Z18" s="84"/>
      <c r="AA18" s="352" t="s">
        <v>296</v>
      </c>
      <c r="AB18" s="176" t="s">
        <v>297</v>
      </c>
      <c r="AC18" s="375">
        <v>673.23090000000002</v>
      </c>
      <c r="AD18" s="236">
        <v>1</v>
      </c>
      <c r="AE18" s="386">
        <v>673.23090000000002</v>
      </c>
      <c r="AF18" s="375">
        <v>170.35180974587416</v>
      </c>
      <c r="AG18" s="381">
        <v>243.59454703801131</v>
      </c>
      <c r="AH18" s="253"/>
      <c r="AI18" s="270"/>
    </row>
    <row r="19" spans="1:35" ht="18" x14ac:dyDescent="0.25">
      <c r="A19" s="327" t="s">
        <v>367</v>
      </c>
      <c r="B19" s="268">
        <v>5</v>
      </c>
      <c r="C19" s="267">
        <v>4</v>
      </c>
      <c r="D19" s="274">
        <v>1</v>
      </c>
      <c r="E19" s="340">
        <v>1013.8249499999999</v>
      </c>
      <c r="F19" s="393">
        <v>2</v>
      </c>
      <c r="G19" s="394">
        <v>2027.6498999999999</v>
      </c>
      <c r="H19" s="343">
        <v>330.2444090314587</v>
      </c>
      <c r="I19" s="413">
        <v>435.87433866430013</v>
      </c>
      <c r="J19" s="253"/>
      <c r="K19" s="352" t="s">
        <v>296</v>
      </c>
      <c r="L19" s="113" t="s">
        <v>297</v>
      </c>
      <c r="M19" s="375">
        <v>835.28369999999995</v>
      </c>
      <c r="N19" s="236">
        <v>1</v>
      </c>
      <c r="O19" s="370">
        <v>835.28369999999995</v>
      </c>
      <c r="P19" s="363">
        <v>194.14202843943789</v>
      </c>
      <c r="Q19" s="386">
        <v>271.62859999316322</v>
      </c>
      <c r="R19" s="253"/>
      <c r="S19" s="352" t="s">
        <v>296</v>
      </c>
      <c r="T19" s="266" t="s">
        <v>297</v>
      </c>
      <c r="U19" s="375">
        <v>869.27800000000002</v>
      </c>
      <c r="V19" s="231">
        <v>1</v>
      </c>
      <c r="W19" s="381">
        <v>869.27800000000002</v>
      </c>
      <c r="X19" s="375">
        <v>190.84713512643518</v>
      </c>
      <c r="Y19" s="381">
        <v>271.44762348724987</v>
      </c>
      <c r="Z19" s="84"/>
      <c r="AA19" s="352" t="s">
        <v>296</v>
      </c>
      <c r="AB19" s="176" t="s">
        <v>297</v>
      </c>
      <c r="AC19" s="375">
        <v>683.25160000000005</v>
      </c>
      <c r="AD19" s="236">
        <v>1</v>
      </c>
      <c r="AE19" s="386">
        <v>683.25160000000005</v>
      </c>
      <c r="AF19" s="375">
        <v>160.58843742283105</v>
      </c>
      <c r="AG19" s="381">
        <v>232.73198904768719</v>
      </c>
      <c r="AH19" s="253"/>
      <c r="AI19" s="270"/>
    </row>
    <row r="20" spans="1:35" ht="18" x14ac:dyDescent="0.25">
      <c r="A20" s="327" t="s">
        <v>366</v>
      </c>
      <c r="B20" s="262">
        <v>6</v>
      </c>
      <c r="C20" s="263">
        <v>5</v>
      </c>
      <c r="D20" s="267">
        <v>0</v>
      </c>
      <c r="E20" s="341">
        <v>1099.8317999999999</v>
      </c>
      <c r="F20" s="393">
        <v>2</v>
      </c>
      <c r="G20" s="394">
        <v>2199.6635999999999</v>
      </c>
      <c r="H20" s="343">
        <v>336.65137068423667</v>
      </c>
      <c r="I20" s="413">
        <v>444.30771325219644</v>
      </c>
      <c r="J20" s="253"/>
      <c r="K20" s="352" t="s">
        <v>296</v>
      </c>
      <c r="L20" s="113" t="s">
        <v>297</v>
      </c>
      <c r="M20" s="375">
        <v>845.30449999999996</v>
      </c>
      <c r="N20" s="236">
        <v>1</v>
      </c>
      <c r="O20" s="370">
        <v>845.30449999999996</v>
      </c>
      <c r="P20" s="363">
        <v>184.58059812078312</v>
      </c>
      <c r="Q20" s="386">
        <v>262.19508071156065</v>
      </c>
      <c r="R20" s="253"/>
      <c r="S20" s="352" t="s">
        <v>296</v>
      </c>
      <c r="T20" s="266" t="s">
        <v>297</v>
      </c>
      <c r="U20" s="375">
        <v>929.29909999999995</v>
      </c>
      <c r="V20" s="231">
        <v>1</v>
      </c>
      <c r="W20" s="381">
        <v>929.29909999999995</v>
      </c>
      <c r="X20" s="375">
        <v>210.12208947862257</v>
      </c>
      <c r="Y20" s="381">
        <v>290.7601345979586</v>
      </c>
      <c r="Z20" s="84"/>
      <c r="AA20" s="352" t="s">
        <v>296</v>
      </c>
      <c r="AB20" s="176" t="s">
        <v>297</v>
      </c>
      <c r="AC20" s="375">
        <v>703.23019999999997</v>
      </c>
      <c r="AD20" s="236">
        <v>1</v>
      </c>
      <c r="AE20" s="386">
        <v>703.23019999999997</v>
      </c>
      <c r="AF20" s="375">
        <v>168.52477436119284</v>
      </c>
      <c r="AG20" s="381">
        <v>239.07597037671565</v>
      </c>
      <c r="AH20" s="253"/>
      <c r="AI20" s="275"/>
    </row>
    <row r="21" spans="1:35" ht="18" x14ac:dyDescent="0.25">
      <c r="A21" s="327" t="s">
        <v>368</v>
      </c>
      <c r="B21" s="268">
        <v>5</v>
      </c>
      <c r="C21" s="267">
        <v>4</v>
      </c>
      <c r="D21" s="267">
        <v>2</v>
      </c>
      <c r="E21" s="340">
        <v>1110.3842</v>
      </c>
      <c r="F21" s="393">
        <v>2</v>
      </c>
      <c r="G21" s="394">
        <v>2220.7683999999999</v>
      </c>
      <c r="H21" s="343">
        <v>361.75446329005877</v>
      </c>
      <c r="I21" s="413">
        <v>473.29048496105969</v>
      </c>
      <c r="J21" s="253"/>
      <c r="K21" s="352" t="s">
        <v>296</v>
      </c>
      <c r="L21" s="113" t="s">
        <v>297</v>
      </c>
      <c r="M21" s="375">
        <v>929.32560000000001</v>
      </c>
      <c r="N21" s="236">
        <v>1</v>
      </c>
      <c r="O21" s="370">
        <v>929.32560000000001</v>
      </c>
      <c r="P21" s="363">
        <v>211.15207769401505</v>
      </c>
      <c r="Q21" s="386">
        <v>295.8136241150641</v>
      </c>
      <c r="R21" s="253"/>
      <c r="S21" s="365" t="s">
        <v>364</v>
      </c>
      <c r="T21" s="378" t="s">
        <v>304</v>
      </c>
      <c r="U21" s="355">
        <v>1007.2974</v>
      </c>
      <c r="V21" s="383">
        <v>1</v>
      </c>
      <c r="W21" s="381">
        <v>1007.2974</v>
      </c>
      <c r="X21" s="355">
        <v>201.92175000396531</v>
      </c>
      <c r="Y21" s="486">
        <v>281.1125848663545</v>
      </c>
      <c r="Z21" s="84"/>
      <c r="AA21" s="352" t="s">
        <v>296</v>
      </c>
      <c r="AB21" s="176" t="s">
        <v>297</v>
      </c>
      <c r="AC21" s="375">
        <v>711.24659999999994</v>
      </c>
      <c r="AD21" s="236">
        <v>1</v>
      </c>
      <c r="AE21" s="386">
        <v>711.24659999999994</v>
      </c>
      <c r="AF21" s="375">
        <v>177.90272823368457</v>
      </c>
      <c r="AG21" s="381">
        <v>251.69057087064658</v>
      </c>
      <c r="AH21" s="253"/>
      <c r="AI21" s="270"/>
    </row>
    <row r="22" spans="1:35" ht="18" x14ac:dyDescent="0.25">
      <c r="A22" s="327" t="s">
        <v>367</v>
      </c>
      <c r="B22" s="262">
        <v>6</v>
      </c>
      <c r="C22" s="263">
        <v>5</v>
      </c>
      <c r="D22" s="267">
        <v>1</v>
      </c>
      <c r="E22" s="340">
        <v>1196.3911000000001</v>
      </c>
      <c r="F22" s="393">
        <v>2</v>
      </c>
      <c r="G22" s="394">
        <v>2392.7822000000001</v>
      </c>
      <c r="H22" s="343">
        <v>367.9882582817927</v>
      </c>
      <c r="I22" s="413">
        <v>479.89956789857945</v>
      </c>
      <c r="J22" s="253"/>
      <c r="K22" s="353" t="s">
        <v>300</v>
      </c>
      <c r="L22" s="139" t="s">
        <v>297</v>
      </c>
      <c r="M22" s="376">
        <v>1091.3784000000001</v>
      </c>
      <c r="N22" s="369">
        <v>1</v>
      </c>
      <c r="O22" s="370">
        <v>1091.3784000000001</v>
      </c>
      <c r="P22" s="364">
        <v>232.83483596639999</v>
      </c>
      <c r="Q22" s="484">
        <v>320.5209252333413</v>
      </c>
      <c r="R22" s="253"/>
      <c r="S22" s="352" t="s">
        <v>296</v>
      </c>
      <c r="T22" s="266" t="s">
        <v>297</v>
      </c>
      <c r="U22" s="375">
        <v>1072.3572999999999</v>
      </c>
      <c r="V22" s="231">
        <v>1</v>
      </c>
      <c r="W22" s="381">
        <v>1072.3572999999999</v>
      </c>
      <c r="X22" s="375">
        <v>218.88976368738531</v>
      </c>
      <c r="Y22" s="381">
        <v>302.19679647289234</v>
      </c>
      <c r="Z22" s="84"/>
      <c r="AA22" s="352" t="s">
        <v>296</v>
      </c>
      <c r="AB22" s="176" t="s">
        <v>297</v>
      </c>
      <c r="AC22" s="375">
        <v>748.25170000000003</v>
      </c>
      <c r="AD22" s="236">
        <v>1</v>
      </c>
      <c r="AE22" s="386">
        <v>748.25170000000003</v>
      </c>
      <c r="AF22" s="375">
        <v>168.64560249437119</v>
      </c>
      <c r="AG22" s="381">
        <v>241.95304587215691</v>
      </c>
      <c r="AH22" s="253"/>
      <c r="AI22" s="255"/>
    </row>
    <row r="23" spans="1:35" ht="17.25" x14ac:dyDescent="0.25">
      <c r="A23" s="327" t="s">
        <v>368</v>
      </c>
      <c r="B23" s="262">
        <v>6</v>
      </c>
      <c r="C23" s="263">
        <v>5</v>
      </c>
      <c r="D23" s="267">
        <v>2</v>
      </c>
      <c r="E23" s="340">
        <v>1292.9503</v>
      </c>
      <c r="F23" s="393">
        <v>2</v>
      </c>
      <c r="G23" s="394">
        <v>2585.9005999999999</v>
      </c>
      <c r="H23" s="343">
        <v>401.27558926250276</v>
      </c>
      <c r="I23" s="413">
        <v>519.36172382800953</v>
      </c>
      <c r="J23" s="253"/>
      <c r="K23" s="271" t="s">
        <v>299</v>
      </c>
      <c r="L23" s="139" t="s">
        <v>305</v>
      </c>
      <c r="M23" s="376">
        <v>1153.3788</v>
      </c>
      <c r="N23" s="369">
        <v>1</v>
      </c>
      <c r="O23" s="370">
        <v>1153.3788</v>
      </c>
      <c r="P23" s="364">
        <v>234.59423836001659</v>
      </c>
      <c r="Q23" s="484">
        <v>319.83126740035181</v>
      </c>
      <c r="R23" s="253"/>
      <c r="S23" s="352" t="s">
        <v>296</v>
      </c>
      <c r="T23" s="266" t="s">
        <v>297</v>
      </c>
      <c r="U23" s="375">
        <v>1091.3518999999999</v>
      </c>
      <c r="V23" s="231">
        <v>1</v>
      </c>
      <c r="W23" s="381">
        <v>1091.3518999999999</v>
      </c>
      <c r="X23" s="375">
        <v>231.08948223499738</v>
      </c>
      <c r="Y23" s="381">
        <v>313.2896283170752</v>
      </c>
      <c r="Z23" s="84"/>
      <c r="AA23" s="352" t="s">
        <v>296</v>
      </c>
      <c r="AB23" s="176" t="s">
        <v>297</v>
      </c>
      <c r="AC23" s="375">
        <v>751.25139999999999</v>
      </c>
      <c r="AD23" s="236">
        <v>1</v>
      </c>
      <c r="AE23" s="386">
        <v>751.25139999999999</v>
      </c>
      <c r="AF23" s="375">
        <v>181.8147855016835</v>
      </c>
      <c r="AG23" s="381">
        <v>254.24573788680104</v>
      </c>
      <c r="AH23" s="253"/>
      <c r="AI23" s="270"/>
    </row>
    <row r="24" spans="1:35" ht="18" x14ac:dyDescent="0.25">
      <c r="A24" s="327" t="s">
        <v>368</v>
      </c>
      <c r="B24" s="262">
        <v>6</v>
      </c>
      <c r="C24" s="263">
        <v>5</v>
      </c>
      <c r="D24" s="267">
        <v>3</v>
      </c>
      <c r="E24" s="340">
        <v>1438.498</v>
      </c>
      <c r="F24" s="393">
        <v>2</v>
      </c>
      <c r="G24" s="394">
        <v>2876.9960000000001</v>
      </c>
      <c r="H24" s="343">
        <v>437.89315550083984</v>
      </c>
      <c r="I24" s="413">
        <v>556.48445821883661</v>
      </c>
      <c r="J24" s="253"/>
      <c r="K24" s="365" t="s">
        <v>364</v>
      </c>
      <c r="L24" s="98" t="s">
        <v>306</v>
      </c>
      <c r="M24" s="355">
        <v>1169.3502000000001</v>
      </c>
      <c r="N24" s="328">
        <v>1</v>
      </c>
      <c r="O24" s="371">
        <v>1169.3502000000001</v>
      </c>
      <c r="P24" s="357">
        <v>234.19693236877259</v>
      </c>
      <c r="Q24" s="389">
        <v>321.17660393132905</v>
      </c>
      <c r="R24" s="253"/>
      <c r="S24" s="352" t="s">
        <v>296</v>
      </c>
      <c r="T24" s="266" t="s">
        <v>297</v>
      </c>
      <c r="U24" s="375">
        <v>1114.3679</v>
      </c>
      <c r="V24" s="231">
        <v>1</v>
      </c>
      <c r="W24" s="381">
        <v>1114.3679</v>
      </c>
      <c r="X24" s="375">
        <v>228.61800704576274</v>
      </c>
      <c r="Y24" s="381">
        <v>311.35517458697984</v>
      </c>
      <c r="Z24" s="84"/>
      <c r="AA24" s="352" t="s">
        <v>296</v>
      </c>
      <c r="AB24" s="176" t="s">
        <v>297</v>
      </c>
      <c r="AC24" s="375">
        <v>770.28369999999995</v>
      </c>
      <c r="AD24" s="236">
        <v>1</v>
      </c>
      <c r="AE24" s="386">
        <v>770.28369999999995</v>
      </c>
      <c r="AF24" s="375">
        <v>174.31190256291481</v>
      </c>
      <c r="AG24" s="381">
        <v>252.07657195240455</v>
      </c>
      <c r="AH24" s="253"/>
      <c r="AI24" s="270"/>
    </row>
    <row r="25" spans="1:35" ht="17.25" x14ac:dyDescent="0.25">
      <c r="A25" s="362" t="s">
        <v>369</v>
      </c>
      <c r="B25" s="277">
        <v>6</v>
      </c>
      <c r="C25" s="278">
        <v>5</v>
      </c>
      <c r="D25" s="279">
        <v>3</v>
      </c>
      <c r="E25" s="342">
        <v>958.66290000000004</v>
      </c>
      <c r="F25" s="395">
        <v>3</v>
      </c>
      <c r="G25" s="396">
        <v>2875.9886999999999</v>
      </c>
      <c r="H25" s="344">
        <v>430.41655374432202</v>
      </c>
      <c r="I25" s="414">
        <v>558.52844806664712</v>
      </c>
      <c r="J25" s="253"/>
      <c r="K25" s="271" t="s">
        <v>299</v>
      </c>
      <c r="L25" s="113" t="s">
        <v>297</v>
      </c>
      <c r="M25" s="376">
        <v>1269.4262000000001</v>
      </c>
      <c r="N25" s="369">
        <v>1</v>
      </c>
      <c r="O25" s="370">
        <v>1269.4262000000001</v>
      </c>
      <c r="P25" s="364">
        <v>261.46829066485441</v>
      </c>
      <c r="Q25" s="484">
        <v>337.40804881027486</v>
      </c>
      <c r="R25" s="253"/>
      <c r="S25" s="352" t="s">
        <v>296</v>
      </c>
      <c r="T25" s="266" t="s">
        <v>297</v>
      </c>
      <c r="U25" s="375">
        <v>1128.3835999999999</v>
      </c>
      <c r="V25" s="231">
        <v>1</v>
      </c>
      <c r="W25" s="381">
        <v>1128.3835999999999</v>
      </c>
      <c r="X25" s="375">
        <v>225.5034704173205</v>
      </c>
      <c r="Y25" s="381">
        <v>306.30523514739212</v>
      </c>
      <c r="Z25" s="84"/>
      <c r="AA25" s="352" t="s">
        <v>296</v>
      </c>
      <c r="AB25" s="176" t="s">
        <v>297</v>
      </c>
      <c r="AC25" s="375">
        <v>790.26229999999998</v>
      </c>
      <c r="AD25" s="236">
        <v>1</v>
      </c>
      <c r="AE25" s="386">
        <v>790.26229999999998</v>
      </c>
      <c r="AF25" s="375">
        <v>175.25903039057016</v>
      </c>
      <c r="AG25" s="381">
        <v>252.89757541430293</v>
      </c>
      <c r="AH25" s="253"/>
      <c r="AI25" s="280"/>
    </row>
    <row r="26" spans="1:35" ht="18" x14ac:dyDescent="0.25">
      <c r="E26" s="336"/>
      <c r="F26" s="253"/>
      <c r="G26" s="253"/>
      <c r="H26" s="253"/>
      <c r="I26" s="253"/>
      <c r="J26" s="253"/>
      <c r="K26" s="365" t="s">
        <v>364</v>
      </c>
      <c r="L26" s="98" t="s">
        <v>307</v>
      </c>
      <c r="M26" s="355">
        <v>1331.403</v>
      </c>
      <c r="N26" s="328">
        <v>1</v>
      </c>
      <c r="O26" s="371">
        <v>1331.403</v>
      </c>
      <c r="P26" s="357">
        <v>265.94502909240748</v>
      </c>
      <c r="Q26" s="389">
        <v>350.62964658364297</v>
      </c>
      <c r="R26" s="253"/>
      <c r="S26" s="352" t="s">
        <v>296</v>
      </c>
      <c r="T26" s="266" t="s">
        <v>297</v>
      </c>
      <c r="U26" s="375">
        <v>1132.3785</v>
      </c>
      <c r="V26" s="231">
        <v>1</v>
      </c>
      <c r="W26" s="381">
        <v>1132.3785</v>
      </c>
      <c r="X26" s="375">
        <v>233.21447263264756</v>
      </c>
      <c r="Y26" s="381">
        <v>315.32853288448382</v>
      </c>
      <c r="Z26" s="84"/>
      <c r="AA26" s="352" t="s">
        <v>296</v>
      </c>
      <c r="AB26" s="176" t="s">
        <v>297</v>
      </c>
      <c r="AC26" s="375">
        <v>808.27279999999996</v>
      </c>
      <c r="AD26" s="236">
        <v>1</v>
      </c>
      <c r="AE26" s="386">
        <v>808.27279999999996</v>
      </c>
      <c r="AF26" s="375">
        <v>182.63565434387766</v>
      </c>
      <c r="AG26" s="381">
        <v>261.61606778118141</v>
      </c>
      <c r="AH26" s="253"/>
      <c r="AI26" s="270"/>
    </row>
    <row r="27" spans="1:35" ht="18.75" thickBot="1" x14ac:dyDescent="0.3">
      <c r="E27" s="253"/>
      <c r="F27" s="253"/>
      <c r="G27" s="253"/>
      <c r="H27" s="253"/>
      <c r="I27" s="253"/>
      <c r="J27" s="253"/>
      <c r="K27" s="352" t="s">
        <v>296</v>
      </c>
      <c r="L27" s="113" t="s">
        <v>297</v>
      </c>
      <c r="M27" s="375">
        <v>1396.463</v>
      </c>
      <c r="N27" s="236">
        <v>1</v>
      </c>
      <c r="O27" s="370">
        <v>1396.463</v>
      </c>
      <c r="P27" s="363">
        <v>285.76216791299487</v>
      </c>
      <c r="Q27" s="386">
        <v>366.82680144586129</v>
      </c>
      <c r="R27" s="253"/>
      <c r="S27" s="365" t="s">
        <v>364</v>
      </c>
      <c r="T27" s="378" t="s">
        <v>306</v>
      </c>
      <c r="U27" s="355">
        <v>1169.3502000000001</v>
      </c>
      <c r="V27" s="383">
        <v>1</v>
      </c>
      <c r="W27" s="381">
        <v>1169.3502000000001</v>
      </c>
      <c r="X27" s="355">
        <v>233.57374541773504</v>
      </c>
      <c r="Y27" s="486">
        <v>313.81373974929886</v>
      </c>
      <c r="Z27" s="84"/>
      <c r="AA27" s="352" t="s">
        <v>296</v>
      </c>
      <c r="AB27" s="176" t="s">
        <v>297</v>
      </c>
      <c r="AC27" s="375">
        <v>827.29390000000001</v>
      </c>
      <c r="AD27" s="236">
        <v>1</v>
      </c>
      <c r="AE27" s="386">
        <v>827.29390000000001</v>
      </c>
      <c r="AF27" s="375">
        <v>188.38055428255504</v>
      </c>
      <c r="AG27" s="381">
        <v>267.08874175720712</v>
      </c>
      <c r="AH27" s="253"/>
      <c r="AI27" s="270"/>
    </row>
    <row r="28" spans="1:35" ht="17.25" x14ac:dyDescent="0.25">
      <c r="A28" s="345" t="s">
        <v>370</v>
      </c>
      <c r="B28" s="346" t="s">
        <v>3</v>
      </c>
      <c r="C28" s="346"/>
      <c r="D28" s="281"/>
      <c r="E28" s="281"/>
      <c r="F28" s="346"/>
      <c r="G28" s="348"/>
      <c r="I28" s="253"/>
      <c r="J28" s="253"/>
      <c r="K28" s="352" t="s">
        <v>296</v>
      </c>
      <c r="L28" s="113" t="s">
        <v>297</v>
      </c>
      <c r="M28" s="375">
        <v>1431.4902</v>
      </c>
      <c r="N28" s="236">
        <v>1</v>
      </c>
      <c r="O28" s="370">
        <v>1431.4902</v>
      </c>
      <c r="P28" s="363">
        <v>286.36508599431249</v>
      </c>
      <c r="Q28" s="386">
        <v>369.68018522078648</v>
      </c>
      <c r="R28" s="253"/>
      <c r="S28" s="352" t="s">
        <v>296</v>
      </c>
      <c r="T28" s="266" t="s">
        <v>297</v>
      </c>
      <c r="U28" s="375">
        <v>1269.4262000000001</v>
      </c>
      <c r="V28" s="231">
        <v>1</v>
      </c>
      <c r="W28" s="381">
        <v>1269.4262000000001</v>
      </c>
      <c r="X28" s="375">
        <v>260.58952730164657</v>
      </c>
      <c r="Y28" s="381">
        <v>338.58843040100675</v>
      </c>
      <c r="Z28" s="84"/>
      <c r="AA28" s="352" t="s">
        <v>296</v>
      </c>
      <c r="AB28" s="176" t="s">
        <v>297</v>
      </c>
      <c r="AC28" s="375">
        <v>835.28369999999995</v>
      </c>
      <c r="AD28" s="236">
        <v>1</v>
      </c>
      <c r="AE28" s="386">
        <v>835.28369999999995</v>
      </c>
      <c r="AF28" s="375">
        <v>189.7453945480195</v>
      </c>
      <c r="AG28" s="381">
        <v>268.9251007925659</v>
      </c>
      <c r="AH28" s="253"/>
      <c r="AI28" s="270"/>
    </row>
    <row r="29" spans="1:35" ht="18" x14ac:dyDescent="0.25">
      <c r="A29" s="282" t="s">
        <v>308</v>
      </c>
      <c r="B29" s="261"/>
      <c r="C29" s="261"/>
      <c r="D29" s="261"/>
      <c r="E29" s="261"/>
      <c r="F29" s="31"/>
      <c r="G29" s="349"/>
      <c r="I29" s="253"/>
      <c r="J29" s="253"/>
      <c r="K29" s="365" t="s">
        <v>364</v>
      </c>
      <c r="L29" s="98" t="s">
        <v>310</v>
      </c>
      <c r="M29" s="355">
        <v>1493.4558999999999</v>
      </c>
      <c r="N29" s="328">
        <v>1</v>
      </c>
      <c r="O29" s="371">
        <v>1493.4558999999999</v>
      </c>
      <c r="P29" s="357">
        <v>291.8475523149807</v>
      </c>
      <c r="Q29" s="389">
        <v>374.879323482975</v>
      </c>
      <c r="R29" s="253"/>
      <c r="S29" s="352" t="s">
        <v>296</v>
      </c>
      <c r="T29" s="266" t="s">
        <v>297</v>
      </c>
      <c r="U29" s="375">
        <v>1276.4206999999999</v>
      </c>
      <c r="V29" s="231">
        <v>1</v>
      </c>
      <c r="W29" s="381">
        <v>1276.4206999999999</v>
      </c>
      <c r="X29" s="375">
        <v>260.05264103958325</v>
      </c>
      <c r="Y29" s="381">
        <v>338.644227446939</v>
      </c>
      <c r="Z29" s="84"/>
      <c r="AA29" s="352" t="s">
        <v>296</v>
      </c>
      <c r="AB29" s="176" t="s">
        <v>297</v>
      </c>
      <c r="AC29" s="375">
        <v>845.30449999999996</v>
      </c>
      <c r="AD29" s="236">
        <v>1</v>
      </c>
      <c r="AE29" s="386">
        <v>845.30449999999996</v>
      </c>
      <c r="AF29" s="375">
        <v>182.54983666552292</v>
      </c>
      <c r="AG29" s="381">
        <v>257.3377989531557</v>
      </c>
      <c r="AH29" s="253"/>
      <c r="AI29" s="270"/>
    </row>
    <row r="30" spans="1:35" ht="17.25" x14ac:dyDescent="0.25">
      <c r="A30" s="282" t="s">
        <v>309</v>
      </c>
      <c r="B30" s="283"/>
      <c r="C30" s="283"/>
      <c r="D30" s="261"/>
      <c r="E30" s="261"/>
      <c r="F30" s="31"/>
      <c r="G30" s="349"/>
      <c r="I30" s="253"/>
      <c r="J30" s="253"/>
      <c r="K30" s="352" t="s">
        <v>296</v>
      </c>
      <c r="L30" s="113" t="s">
        <v>297</v>
      </c>
      <c r="M30" s="375">
        <v>1500.5003999999999</v>
      </c>
      <c r="N30" s="236">
        <v>1</v>
      </c>
      <c r="O30" s="370">
        <v>1500.5003999999999</v>
      </c>
      <c r="P30" s="363">
        <v>293.18005908034201</v>
      </c>
      <c r="Q30" s="386">
        <v>378.02859558211833</v>
      </c>
      <c r="R30" s="253"/>
      <c r="S30" s="352" t="s">
        <v>296</v>
      </c>
      <c r="T30" s="266" t="s">
        <v>305</v>
      </c>
      <c r="U30" s="375">
        <v>1294.4313</v>
      </c>
      <c r="V30" s="231">
        <v>1</v>
      </c>
      <c r="W30" s="381">
        <v>1294.4313</v>
      </c>
      <c r="X30" s="375">
        <v>261.57677722873484</v>
      </c>
      <c r="Y30" s="381">
        <v>341.13384250222941</v>
      </c>
      <c r="Z30" s="84"/>
      <c r="AA30" s="352" t="s">
        <v>296</v>
      </c>
      <c r="AB30" s="176" t="s">
        <v>297</v>
      </c>
      <c r="AC30" s="375">
        <v>850.28340000000003</v>
      </c>
      <c r="AD30" s="236">
        <v>1</v>
      </c>
      <c r="AE30" s="386">
        <v>850.28340000000003</v>
      </c>
      <c r="AF30" s="375">
        <v>188.07167416570067</v>
      </c>
      <c r="AG30" s="381">
        <v>269.53029668407066</v>
      </c>
      <c r="AH30" s="253"/>
      <c r="AI30" s="275"/>
    </row>
    <row r="31" spans="1:35" ht="18" thickBot="1" x14ac:dyDescent="0.3">
      <c r="A31" s="285" t="s">
        <v>311</v>
      </c>
      <c r="B31" s="286"/>
      <c r="C31" s="286"/>
      <c r="D31" s="347"/>
      <c r="E31" s="347"/>
      <c r="F31" s="286"/>
      <c r="G31" s="350"/>
      <c r="H31" s="253"/>
      <c r="I31" s="253"/>
      <c r="J31" s="253"/>
      <c r="K31" s="352" t="s">
        <v>296</v>
      </c>
      <c r="L31" s="113" t="s">
        <v>297</v>
      </c>
      <c r="M31" s="375">
        <v>1516.5052000000001</v>
      </c>
      <c r="N31" s="236">
        <v>1</v>
      </c>
      <c r="O31" s="370">
        <v>1516.5052000000001</v>
      </c>
      <c r="P31" s="363">
        <v>295.65548833984656</v>
      </c>
      <c r="Q31" s="386">
        <v>380.40322091183793</v>
      </c>
      <c r="R31" s="253"/>
      <c r="S31" s="352" t="s">
        <v>296</v>
      </c>
      <c r="T31" s="266" t="s">
        <v>297</v>
      </c>
      <c r="U31" s="375">
        <v>1313.4259</v>
      </c>
      <c r="V31" s="231">
        <v>1</v>
      </c>
      <c r="W31" s="381">
        <v>1313.4259</v>
      </c>
      <c r="X31" s="375">
        <v>263.42983567255305</v>
      </c>
      <c r="Y31" s="381">
        <v>341.64268046906875</v>
      </c>
      <c r="Z31" s="84"/>
      <c r="AA31" s="352" t="s">
        <v>296</v>
      </c>
      <c r="AB31" s="176" t="s">
        <v>297</v>
      </c>
      <c r="AC31" s="375">
        <v>869.27800000000002</v>
      </c>
      <c r="AD31" s="236">
        <v>1</v>
      </c>
      <c r="AE31" s="386">
        <v>869.27800000000002</v>
      </c>
      <c r="AF31" s="375">
        <v>196.57819748737376</v>
      </c>
      <c r="AG31" s="381">
        <v>276.2395075770645</v>
      </c>
      <c r="AH31" s="253"/>
      <c r="AI31" s="270"/>
    </row>
    <row r="32" spans="1:35" ht="18" x14ac:dyDescent="0.25">
      <c r="J32" s="253"/>
      <c r="K32" s="365" t="s">
        <v>364</v>
      </c>
      <c r="L32" s="98" t="s">
        <v>312</v>
      </c>
      <c r="M32" s="355">
        <v>1518.4675</v>
      </c>
      <c r="N32" s="328">
        <v>1</v>
      </c>
      <c r="O32" s="371">
        <v>1518.4675</v>
      </c>
      <c r="P32" s="357">
        <v>293.80326623516441</v>
      </c>
      <c r="Q32" s="389">
        <v>377.26390670145815</v>
      </c>
      <c r="R32" s="253"/>
      <c r="S32" s="365" t="s">
        <v>364</v>
      </c>
      <c r="T32" s="378" t="s">
        <v>307</v>
      </c>
      <c r="U32" s="355">
        <v>1331.403</v>
      </c>
      <c r="V32" s="383">
        <v>1</v>
      </c>
      <c r="W32" s="381">
        <v>1331.403</v>
      </c>
      <c r="X32" s="355">
        <v>263.18587775260983</v>
      </c>
      <c r="Y32" s="486">
        <v>343.8628283810387</v>
      </c>
      <c r="Z32" s="84"/>
      <c r="AA32" s="352" t="s">
        <v>296</v>
      </c>
      <c r="AB32" s="176" t="s">
        <v>297</v>
      </c>
      <c r="AC32" s="375">
        <v>876.31029999999998</v>
      </c>
      <c r="AD32" s="236">
        <v>1</v>
      </c>
      <c r="AE32" s="386">
        <v>876.31029999999998</v>
      </c>
      <c r="AF32" s="375">
        <v>197.39525305057532</v>
      </c>
      <c r="AG32" s="381">
        <v>275.84592154765937</v>
      </c>
      <c r="AH32" s="253"/>
      <c r="AI32" s="270"/>
    </row>
    <row r="33" spans="5:35" ht="17.25" x14ac:dyDescent="0.25">
      <c r="J33" s="253"/>
      <c r="K33" s="352" t="s">
        <v>296</v>
      </c>
      <c r="L33" s="113" t="s">
        <v>297</v>
      </c>
      <c r="M33" s="375">
        <v>1524.5216</v>
      </c>
      <c r="N33" s="236">
        <v>1</v>
      </c>
      <c r="O33" s="370">
        <v>1524.5216</v>
      </c>
      <c r="P33" s="363">
        <v>301.96978397317559</v>
      </c>
      <c r="Q33" s="386">
        <v>387.10262540835561</v>
      </c>
      <c r="R33" s="253"/>
      <c r="S33" s="352" t="s">
        <v>296</v>
      </c>
      <c r="T33" s="266" t="s">
        <v>297</v>
      </c>
      <c r="U33" s="375">
        <v>1431.479</v>
      </c>
      <c r="V33" s="231">
        <v>1</v>
      </c>
      <c r="W33" s="381">
        <v>1431.479</v>
      </c>
      <c r="X33" s="375">
        <v>290.09822747986948</v>
      </c>
      <c r="Y33" s="381">
        <v>365.65111215045738</v>
      </c>
      <c r="Z33" s="84"/>
      <c r="AA33" s="352" t="s">
        <v>296</v>
      </c>
      <c r="AB33" s="176" t="s">
        <v>297</v>
      </c>
      <c r="AC33" s="375">
        <v>891.30989999999997</v>
      </c>
      <c r="AD33" s="236">
        <v>1</v>
      </c>
      <c r="AE33" s="386">
        <v>891.30989999999997</v>
      </c>
      <c r="AF33" s="375">
        <v>191.77953401358721</v>
      </c>
      <c r="AG33" s="381">
        <v>273.47139355736664</v>
      </c>
      <c r="AH33" s="253"/>
      <c r="AI33" s="289"/>
    </row>
    <row r="34" spans="5:35" ht="17.25" x14ac:dyDescent="0.25">
      <c r="J34" s="290"/>
      <c r="K34" s="352" t="s">
        <v>296</v>
      </c>
      <c r="L34" s="113" t="s">
        <v>297</v>
      </c>
      <c r="M34" s="375">
        <v>1593.5429999999999</v>
      </c>
      <c r="N34" s="236">
        <v>1</v>
      </c>
      <c r="O34" s="370">
        <v>1593.5429999999999</v>
      </c>
      <c r="P34" s="363">
        <v>307.80072752912668</v>
      </c>
      <c r="Q34" s="386">
        <v>392.2385069615911</v>
      </c>
      <c r="R34" s="253"/>
      <c r="S34" s="352" t="s">
        <v>296</v>
      </c>
      <c r="T34" s="266" t="s">
        <v>297</v>
      </c>
      <c r="U34" s="375">
        <v>1438.4736</v>
      </c>
      <c r="V34" s="231">
        <v>1</v>
      </c>
      <c r="W34" s="381">
        <v>1438.4736</v>
      </c>
      <c r="X34" s="375">
        <v>295.76492049207212</v>
      </c>
      <c r="Y34" s="381">
        <v>371.18573604491371</v>
      </c>
      <c r="Z34" s="84"/>
      <c r="AA34" s="352" t="s">
        <v>296</v>
      </c>
      <c r="AB34" s="176" t="s">
        <v>297</v>
      </c>
      <c r="AC34" s="375">
        <v>914.32590000000005</v>
      </c>
      <c r="AD34" s="236">
        <v>1</v>
      </c>
      <c r="AE34" s="386">
        <v>914.32590000000005</v>
      </c>
      <c r="AF34" s="375">
        <v>214.18215328625286</v>
      </c>
      <c r="AG34" s="381">
        <v>292.69938328689784</v>
      </c>
      <c r="AH34" s="253"/>
      <c r="AI34" s="270"/>
    </row>
    <row r="35" spans="5:35" ht="18" x14ac:dyDescent="0.25">
      <c r="J35" s="290"/>
      <c r="K35" s="365" t="s">
        <v>364</v>
      </c>
      <c r="L35" s="98" t="s">
        <v>313</v>
      </c>
      <c r="M35" s="355">
        <v>1655.5087000000001</v>
      </c>
      <c r="N35" s="328">
        <v>1</v>
      </c>
      <c r="O35" s="371">
        <v>1655.5087000000001</v>
      </c>
      <c r="P35" s="357">
        <v>312.34213430410443</v>
      </c>
      <c r="Q35" s="389">
        <v>396.23282453639627</v>
      </c>
      <c r="R35" s="253"/>
      <c r="S35" s="352" t="s">
        <v>296</v>
      </c>
      <c r="T35" s="266" t="s">
        <v>297</v>
      </c>
      <c r="U35" s="375">
        <v>1475.5052000000001</v>
      </c>
      <c r="V35" s="231">
        <v>1</v>
      </c>
      <c r="W35" s="381">
        <v>1475.5052000000001</v>
      </c>
      <c r="X35" s="375">
        <v>291.12000058074568</v>
      </c>
      <c r="Y35" s="381">
        <v>368.99446023841716</v>
      </c>
      <c r="Z35" s="84"/>
      <c r="AA35" s="352" t="s">
        <v>296</v>
      </c>
      <c r="AB35" s="176" t="s">
        <v>297</v>
      </c>
      <c r="AC35" s="375">
        <v>929.32560000000001</v>
      </c>
      <c r="AD35" s="236">
        <v>1</v>
      </c>
      <c r="AE35" s="386">
        <v>929.32560000000001</v>
      </c>
      <c r="AF35" s="375">
        <v>213.69372076358974</v>
      </c>
      <c r="AG35" s="381">
        <v>294.41772961332026</v>
      </c>
      <c r="AH35" s="253"/>
      <c r="AI35" s="270"/>
    </row>
    <row r="36" spans="5:35" ht="18" x14ac:dyDescent="0.25">
      <c r="E36" s="287"/>
      <c r="F36" s="288"/>
      <c r="G36" s="288"/>
      <c r="H36" s="253"/>
      <c r="I36" s="253"/>
      <c r="J36" s="290"/>
      <c r="K36" s="352" t="s">
        <v>296</v>
      </c>
      <c r="L36" s="113" t="s">
        <v>297</v>
      </c>
      <c r="M36" s="375">
        <v>1703.5798</v>
      </c>
      <c r="N36" s="236">
        <v>1</v>
      </c>
      <c r="O36" s="370">
        <v>1703.5798</v>
      </c>
      <c r="P36" s="363">
        <v>323.73807899606828</v>
      </c>
      <c r="Q36" s="386">
        <v>409.457041087596</v>
      </c>
      <c r="R36" s="253"/>
      <c r="S36" s="365" t="s">
        <v>364</v>
      </c>
      <c r="T36" s="378" t="s">
        <v>310</v>
      </c>
      <c r="U36" s="355">
        <v>1493.4558999999999</v>
      </c>
      <c r="V36" s="383">
        <v>1</v>
      </c>
      <c r="W36" s="381">
        <v>1493.4558999999999</v>
      </c>
      <c r="X36" s="355">
        <v>291.93646530211993</v>
      </c>
      <c r="Y36" s="486">
        <v>369.99139879315959</v>
      </c>
      <c r="Z36" s="84"/>
      <c r="AA36" s="352" t="s">
        <v>296</v>
      </c>
      <c r="AB36" s="176" t="s">
        <v>297</v>
      </c>
      <c r="AC36" s="375">
        <v>951.33109999999999</v>
      </c>
      <c r="AD36" s="236">
        <v>1</v>
      </c>
      <c r="AE36" s="386">
        <v>951.33109999999999</v>
      </c>
      <c r="AF36" s="375">
        <v>203.65383577809462</v>
      </c>
      <c r="AG36" s="381">
        <v>284.08786178577623</v>
      </c>
      <c r="AH36" s="253"/>
      <c r="AI36" s="270"/>
    </row>
    <row r="37" spans="5:35" ht="17.25" x14ac:dyDescent="0.25">
      <c r="E37" s="287"/>
      <c r="F37" s="288"/>
      <c r="G37" s="288"/>
      <c r="H37" s="253"/>
      <c r="I37" s="253"/>
      <c r="J37" s="290"/>
      <c r="K37" s="365" t="s">
        <v>365</v>
      </c>
      <c r="L37" s="98" t="s">
        <v>314</v>
      </c>
      <c r="M37" s="355">
        <v>1711.606</v>
      </c>
      <c r="N37" s="328">
        <v>1</v>
      </c>
      <c r="O37" s="371">
        <v>1711.606</v>
      </c>
      <c r="P37" s="357">
        <v>320.48897492665913</v>
      </c>
      <c r="Q37" s="389">
        <v>408.35292721650683</v>
      </c>
      <c r="R37" s="253"/>
      <c r="S37" s="352" t="s">
        <v>296</v>
      </c>
      <c r="T37" s="266" t="s">
        <v>297</v>
      </c>
      <c r="U37" s="375">
        <v>1558.5157999999999</v>
      </c>
      <c r="V37" s="231">
        <v>1</v>
      </c>
      <c r="W37" s="381">
        <v>1558.5157999999999</v>
      </c>
      <c r="X37" s="375">
        <v>310.10100798392079</v>
      </c>
      <c r="Y37" s="381">
        <v>388.76571589407877</v>
      </c>
      <c r="Z37" s="84"/>
      <c r="AA37" s="352" t="s">
        <v>296</v>
      </c>
      <c r="AB37" s="176" t="s">
        <v>297</v>
      </c>
      <c r="AC37" s="375">
        <v>964.32629999999995</v>
      </c>
      <c r="AD37" s="236">
        <v>1</v>
      </c>
      <c r="AE37" s="386">
        <v>964.32629999999995</v>
      </c>
      <c r="AF37" s="375">
        <v>215.19274813181133</v>
      </c>
      <c r="AG37" s="381">
        <v>285.64494652308736</v>
      </c>
      <c r="AH37" s="253"/>
      <c r="AI37" s="270"/>
    </row>
    <row r="38" spans="5:35" ht="18" x14ac:dyDescent="0.25">
      <c r="E38" s="260"/>
      <c r="F38" s="283"/>
      <c r="G38" s="283"/>
      <c r="H38" s="284"/>
      <c r="I38" s="253"/>
      <c r="J38" s="253"/>
      <c r="K38" s="365" t="s">
        <v>364</v>
      </c>
      <c r="L38" s="98" t="s">
        <v>315</v>
      </c>
      <c r="M38" s="355">
        <v>1721.5669</v>
      </c>
      <c r="N38" s="328">
        <v>1</v>
      </c>
      <c r="O38" s="371">
        <v>1721.5669</v>
      </c>
      <c r="P38" s="357">
        <v>321.78052627709087</v>
      </c>
      <c r="Q38" s="389">
        <v>405.75093744822914</v>
      </c>
      <c r="R38" s="253"/>
      <c r="S38" s="365" t="s">
        <v>364</v>
      </c>
      <c r="T38" s="378" t="s">
        <v>313</v>
      </c>
      <c r="U38" s="355">
        <v>1655.509</v>
      </c>
      <c r="V38" s="383">
        <v>1</v>
      </c>
      <c r="W38" s="381">
        <v>1655.509</v>
      </c>
      <c r="X38" s="355">
        <v>313.28403596613475</v>
      </c>
      <c r="Y38" s="486">
        <v>396.13004901797945</v>
      </c>
      <c r="Z38" s="84"/>
      <c r="AA38" s="352" t="s">
        <v>296</v>
      </c>
      <c r="AB38" s="176" t="s">
        <v>297</v>
      </c>
      <c r="AC38" s="375">
        <v>970.35209999999995</v>
      </c>
      <c r="AD38" s="236">
        <v>1</v>
      </c>
      <c r="AE38" s="386">
        <v>970.35209999999995</v>
      </c>
      <c r="AF38" s="375">
        <v>212.77396576163019</v>
      </c>
      <c r="AG38" s="381">
        <v>292.79246620542585</v>
      </c>
      <c r="AH38" s="253"/>
      <c r="AI38" s="270"/>
    </row>
    <row r="39" spans="5:35" ht="18" x14ac:dyDescent="0.25">
      <c r="E39" s="287"/>
      <c r="F39" s="288"/>
      <c r="G39" s="288"/>
      <c r="H39" s="284"/>
      <c r="I39" s="253"/>
      <c r="J39" s="253"/>
      <c r="K39" s="365" t="s">
        <v>364</v>
      </c>
      <c r="L39" s="98" t="s">
        <v>316</v>
      </c>
      <c r="M39" s="355">
        <v>1817.5615</v>
      </c>
      <c r="N39" s="328">
        <v>1</v>
      </c>
      <c r="O39" s="371">
        <v>1817.5615</v>
      </c>
      <c r="P39" s="357">
        <v>332.71194588546382</v>
      </c>
      <c r="Q39" s="389">
        <v>421.45812834803962</v>
      </c>
      <c r="R39" s="253"/>
      <c r="S39" s="352" t="s">
        <v>296</v>
      </c>
      <c r="T39" s="266" t="s">
        <v>297</v>
      </c>
      <c r="U39" s="375">
        <v>1678.5581</v>
      </c>
      <c r="V39" s="231">
        <v>1</v>
      </c>
      <c r="W39" s="381">
        <v>1678.5581</v>
      </c>
      <c r="X39" s="375">
        <v>317.19923573382022</v>
      </c>
      <c r="Y39" s="381">
        <v>396.24720809448525</v>
      </c>
      <c r="Z39" s="84"/>
      <c r="AA39" s="352" t="s">
        <v>296</v>
      </c>
      <c r="AB39" s="176" t="s">
        <v>297</v>
      </c>
      <c r="AC39" s="375">
        <v>993.34159999999997</v>
      </c>
      <c r="AD39" s="236">
        <v>1</v>
      </c>
      <c r="AE39" s="386">
        <v>993.34159999999997</v>
      </c>
      <c r="AF39" s="375">
        <v>211.57302604171542</v>
      </c>
      <c r="AG39" s="381">
        <v>292.37635967865242</v>
      </c>
      <c r="AH39" s="253"/>
      <c r="AI39" s="270"/>
    </row>
    <row r="40" spans="5:35" ht="18" x14ac:dyDescent="0.25">
      <c r="E40" s="260"/>
      <c r="F40" s="283"/>
      <c r="G40" s="283"/>
      <c r="H40" s="284"/>
      <c r="I40" s="253"/>
      <c r="J40" s="253"/>
      <c r="K40" s="365" t="s">
        <v>364</v>
      </c>
      <c r="L40" s="98" t="s">
        <v>317</v>
      </c>
      <c r="M40" s="355">
        <v>1883.6197</v>
      </c>
      <c r="N40" s="328">
        <v>1</v>
      </c>
      <c r="O40" s="371">
        <v>1883.6197</v>
      </c>
      <c r="P40" s="357">
        <v>338.30868821350612</v>
      </c>
      <c r="Q40" s="389">
        <v>426.17959025062788</v>
      </c>
      <c r="R40" s="253"/>
      <c r="S40" s="352" t="s">
        <v>296</v>
      </c>
      <c r="T40" s="266" t="s">
        <v>297</v>
      </c>
      <c r="U40" s="375">
        <v>1720.5686000000001</v>
      </c>
      <c r="V40" s="231">
        <v>1</v>
      </c>
      <c r="W40" s="381">
        <v>1720.5686000000001</v>
      </c>
      <c r="X40" s="375">
        <v>332.72705878647525</v>
      </c>
      <c r="Y40" s="381">
        <v>411.88975976762589</v>
      </c>
      <c r="Z40" s="84"/>
      <c r="AA40" s="365" t="s">
        <v>364</v>
      </c>
      <c r="AB40" s="330" t="s">
        <v>304</v>
      </c>
      <c r="AC40" s="355">
        <v>1007.2974</v>
      </c>
      <c r="AD40" s="328">
        <v>1</v>
      </c>
      <c r="AE40" s="389">
        <v>1007.2974</v>
      </c>
      <c r="AF40" s="355">
        <v>200.88589667328432</v>
      </c>
      <c r="AG40" s="486">
        <v>283.66568035423512</v>
      </c>
      <c r="AH40" s="253"/>
      <c r="AI40" s="291"/>
    </row>
    <row r="41" spans="5:35" ht="18" x14ac:dyDescent="0.25">
      <c r="E41" s="260"/>
      <c r="F41" s="283"/>
      <c r="G41" s="283"/>
      <c r="H41" s="284"/>
      <c r="I41" s="253"/>
      <c r="J41" s="253"/>
      <c r="K41" s="365" t="s">
        <v>365</v>
      </c>
      <c r="L41" s="98" t="s">
        <v>318</v>
      </c>
      <c r="M41" s="355">
        <v>1914.6854000000001</v>
      </c>
      <c r="N41" s="328">
        <v>1</v>
      </c>
      <c r="O41" s="371">
        <v>1914.6854000000001</v>
      </c>
      <c r="P41" s="357">
        <v>352.58663269939836</v>
      </c>
      <c r="Q41" s="389">
        <v>441.11293555171426</v>
      </c>
      <c r="R41" s="253"/>
      <c r="S41" s="365" t="s">
        <v>364</v>
      </c>
      <c r="T41" s="378" t="s">
        <v>316</v>
      </c>
      <c r="U41" s="355">
        <v>1817.5615</v>
      </c>
      <c r="V41" s="383">
        <v>1</v>
      </c>
      <c r="W41" s="381">
        <v>1817.5615</v>
      </c>
      <c r="X41" s="355">
        <v>338.73982252094373</v>
      </c>
      <c r="Y41" s="486">
        <v>423.22397998185374</v>
      </c>
      <c r="Z41" s="84"/>
      <c r="AA41" s="352" t="s">
        <v>296</v>
      </c>
      <c r="AB41" s="176" t="s">
        <v>297</v>
      </c>
      <c r="AC41" s="375">
        <v>1011.3522</v>
      </c>
      <c r="AD41" s="236">
        <v>1</v>
      </c>
      <c r="AE41" s="386">
        <v>1011.3522</v>
      </c>
      <c r="AF41" s="375">
        <v>215.32816351237975</v>
      </c>
      <c r="AG41" s="381">
        <v>294.85430875536298</v>
      </c>
      <c r="AH41" s="253"/>
      <c r="AI41" s="270"/>
    </row>
    <row r="42" spans="5:35" ht="18" x14ac:dyDescent="0.25">
      <c r="E42" s="287"/>
      <c r="F42" s="288"/>
      <c r="G42" s="288"/>
      <c r="H42" s="284"/>
      <c r="I42" s="253"/>
      <c r="J42" s="253"/>
      <c r="K42" s="365" t="s">
        <v>364</v>
      </c>
      <c r="L42" s="98" t="s">
        <v>319</v>
      </c>
      <c r="M42" s="355">
        <v>1979.6143</v>
      </c>
      <c r="N42" s="328">
        <v>1</v>
      </c>
      <c r="O42" s="371">
        <v>1979.6143</v>
      </c>
      <c r="P42" s="357">
        <v>352.40227115503035</v>
      </c>
      <c r="Q42" s="389">
        <v>441.72284853297072</v>
      </c>
      <c r="R42" s="253"/>
      <c r="S42" s="365" t="s">
        <v>364</v>
      </c>
      <c r="T42" s="378" t="s">
        <v>319</v>
      </c>
      <c r="U42" s="355">
        <v>1979.6143</v>
      </c>
      <c r="V42" s="383">
        <v>1</v>
      </c>
      <c r="W42" s="381">
        <v>1979.6143</v>
      </c>
      <c r="X42" s="355">
        <v>356.12561513750495</v>
      </c>
      <c r="Y42" s="486">
        <v>443.14239590143029</v>
      </c>
      <c r="Z42" s="84"/>
      <c r="AA42" s="352" t="s">
        <v>296</v>
      </c>
      <c r="AB42" s="176" t="s">
        <v>297</v>
      </c>
      <c r="AC42" s="375">
        <v>1038.3631</v>
      </c>
      <c r="AD42" s="236">
        <v>1</v>
      </c>
      <c r="AE42" s="386">
        <v>1038.3631</v>
      </c>
      <c r="AF42" s="375">
        <v>222.48519479376546</v>
      </c>
      <c r="AG42" s="381">
        <v>306.37216898798937</v>
      </c>
      <c r="AH42" s="253"/>
      <c r="AI42" s="270"/>
    </row>
    <row r="43" spans="5:35" ht="18" x14ac:dyDescent="0.25">
      <c r="E43" s="287"/>
      <c r="F43" s="288"/>
      <c r="G43" s="288"/>
      <c r="H43" s="284"/>
      <c r="I43" s="253"/>
      <c r="J43" s="253"/>
      <c r="K43" s="365" t="s">
        <v>364</v>
      </c>
      <c r="L43" s="98" t="s">
        <v>320</v>
      </c>
      <c r="M43" s="355">
        <v>2045.6724999999999</v>
      </c>
      <c r="N43" s="328">
        <v>1</v>
      </c>
      <c r="O43" s="371">
        <v>2045.6724999999999</v>
      </c>
      <c r="P43" s="357">
        <v>356.89927032394155</v>
      </c>
      <c r="Q43" s="389">
        <v>446.60572933727349</v>
      </c>
      <c r="R43" s="253"/>
      <c r="S43" s="352" t="s">
        <v>303</v>
      </c>
      <c r="T43" s="266" t="s">
        <v>297</v>
      </c>
      <c r="U43" s="375">
        <v>598.69090000000006</v>
      </c>
      <c r="V43" s="231">
        <v>2</v>
      </c>
      <c r="W43" s="381">
        <v>1197.3818000000001</v>
      </c>
      <c r="X43" s="375">
        <v>234.71131692834061</v>
      </c>
      <c r="Y43" s="485">
        <v>333.37013200107077</v>
      </c>
      <c r="Z43" s="84"/>
      <c r="AA43" s="352" t="s">
        <v>296</v>
      </c>
      <c r="AB43" s="176" t="s">
        <v>297</v>
      </c>
      <c r="AC43" s="375">
        <v>1049.3791000000001</v>
      </c>
      <c r="AD43" s="236">
        <v>1</v>
      </c>
      <c r="AE43" s="386">
        <v>1049.3791000000001</v>
      </c>
      <c r="AF43" s="375">
        <v>212.38876628193339</v>
      </c>
      <c r="AG43" s="381">
        <v>295.41637243168122</v>
      </c>
      <c r="AH43" s="253"/>
      <c r="AI43" s="270"/>
    </row>
    <row r="44" spans="5:35" ht="17.25" x14ac:dyDescent="0.25">
      <c r="E44" s="260"/>
      <c r="F44" s="283"/>
      <c r="G44" s="283"/>
      <c r="H44" s="284"/>
      <c r="I44" s="253"/>
      <c r="J44" s="253"/>
      <c r="K44" s="365" t="s">
        <v>365</v>
      </c>
      <c r="L44" s="98" t="s">
        <v>321</v>
      </c>
      <c r="M44" s="355">
        <v>2076.7381999999998</v>
      </c>
      <c r="N44" s="328">
        <v>1</v>
      </c>
      <c r="O44" s="371">
        <v>2076.7381999999998</v>
      </c>
      <c r="P44" s="357">
        <v>372.37358281532158</v>
      </c>
      <c r="Q44" s="389">
        <v>462.23321918778004</v>
      </c>
      <c r="R44" s="253"/>
      <c r="S44" s="352" t="s">
        <v>303</v>
      </c>
      <c r="T44" s="266" t="s">
        <v>297</v>
      </c>
      <c r="U44" s="375">
        <v>700.23059999999998</v>
      </c>
      <c r="V44" s="231">
        <v>2</v>
      </c>
      <c r="W44" s="381">
        <v>1400.4612</v>
      </c>
      <c r="X44" s="375">
        <v>254.25463945233662</v>
      </c>
      <c r="Y44" s="381">
        <v>356.05701769275777</v>
      </c>
      <c r="Z44" s="84"/>
      <c r="AA44" s="352" t="s">
        <v>296</v>
      </c>
      <c r="AB44" s="176" t="s">
        <v>297</v>
      </c>
      <c r="AC44" s="375">
        <v>1053.3628000000001</v>
      </c>
      <c r="AD44" s="236">
        <v>1</v>
      </c>
      <c r="AE44" s="386">
        <v>1053.3628000000001</v>
      </c>
      <c r="AF44" s="375">
        <v>231.81839881906194</v>
      </c>
      <c r="AG44" s="381">
        <v>299.46398584816183</v>
      </c>
      <c r="AH44" s="253"/>
      <c r="AI44" s="270"/>
    </row>
    <row r="45" spans="5:35" ht="17.25" x14ac:dyDescent="0.25">
      <c r="E45" s="260"/>
      <c r="F45" s="256"/>
      <c r="G45" s="256"/>
      <c r="H45" s="284"/>
      <c r="I45" s="253"/>
      <c r="J45" s="253"/>
      <c r="K45" s="271" t="s">
        <v>322</v>
      </c>
      <c r="L45" s="139" t="s">
        <v>297</v>
      </c>
      <c r="M45" s="376">
        <v>778.7731</v>
      </c>
      <c r="N45" s="369">
        <v>2</v>
      </c>
      <c r="O45" s="370">
        <v>1557.5462</v>
      </c>
      <c r="P45" s="364">
        <v>269.05121629099824</v>
      </c>
      <c r="Q45" s="484">
        <v>372.53537776548319</v>
      </c>
      <c r="R45" s="253"/>
      <c r="S45" s="352" t="s">
        <v>303</v>
      </c>
      <c r="T45" s="266" t="s">
        <v>297</v>
      </c>
      <c r="U45" s="375">
        <v>714.23299999999995</v>
      </c>
      <c r="V45" s="231">
        <v>2</v>
      </c>
      <c r="W45" s="381">
        <v>1428.4659999999999</v>
      </c>
      <c r="X45" s="375">
        <v>244.52526057273067</v>
      </c>
      <c r="Y45" s="381">
        <v>349.01521741754561</v>
      </c>
      <c r="Z45" s="84"/>
      <c r="AA45" s="352" t="s">
        <v>296</v>
      </c>
      <c r="AB45" s="176" t="s">
        <v>297</v>
      </c>
      <c r="AC45" s="375">
        <v>1072.3572999999999</v>
      </c>
      <c r="AD45" s="236">
        <v>1</v>
      </c>
      <c r="AE45" s="386">
        <v>1072.3572999999999</v>
      </c>
      <c r="AF45" s="375">
        <v>224.61217518387352</v>
      </c>
      <c r="AG45" s="381">
        <v>308.57419397930147</v>
      </c>
      <c r="AH45" s="253"/>
      <c r="AI45" s="270"/>
    </row>
    <row r="46" spans="5:35" ht="17.25" x14ac:dyDescent="0.25">
      <c r="E46" s="260"/>
      <c r="F46" s="283"/>
      <c r="G46" s="283"/>
      <c r="H46" s="253"/>
      <c r="I46" s="253"/>
      <c r="J46" s="253"/>
      <c r="K46" s="352" t="s">
        <v>303</v>
      </c>
      <c r="L46" s="113" t="s">
        <v>297</v>
      </c>
      <c r="M46" s="375">
        <v>787.77279999999996</v>
      </c>
      <c r="N46" s="236">
        <v>2</v>
      </c>
      <c r="O46" s="370">
        <v>1575.5455999999999</v>
      </c>
      <c r="P46" s="363">
        <v>274.38916862721067</v>
      </c>
      <c r="Q46" s="386">
        <v>372.88633356821555</v>
      </c>
      <c r="R46" s="253"/>
      <c r="S46" s="352" t="s">
        <v>303</v>
      </c>
      <c r="T46" s="266" t="s">
        <v>297</v>
      </c>
      <c r="U46" s="375">
        <v>758.24099999999999</v>
      </c>
      <c r="V46" s="231">
        <v>2</v>
      </c>
      <c r="W46" s="381">
        <v>1516.482</v>
      </c>
      <c r="X46" s="375">
        <v>262.41140250859212</v>
      </c>
      <c r="Y46" s="381">
        <v>365.57620233483817</v>
      </c>
      <c r="Z46" s="84"/>
      <c r="AA46" s="352" t="s">
        <v>296</v>
      </c>
      <c r="AB46" s="176" t="s">
        <v>297</v>
      </c>
      <c r="AC46" s="375">
        <v>1091.3784000000001</v>
      </c>
      <c r="AD46" s="236">
        <v>1</v>
      </c>
      <c r="AE46" s="386">
        <v>1091.3784000000001</v>
      </c>
      <c r="AF46" s="375">
        <v>234.54633951167628</v>
      </c>
      <c r="AG46" s="381">
        <v>316.88328310820145</v>
      </c>
      <c r="AH46" s="253"/>
      <c r="AI46" s="270"/>
    </row>
    <row r="47" spans="5:35" ht="18" x14ac:dyDescent="0.25">
      <c r="E47" s="260"/>
      <c r="F47" s="283"/>
      <c r="G47" s="283"/>
      <c r="H47" s="253"/>
      <c r="I47" s="253"/>
      <c r="J47" s="253"/>
      <c r="K47" s="352" t="s">
        <v>303</v>
      </c>
      <c r="L47" s="113" t="s">
        <v>297</v>
      </c>
      <c r="M47" s="375">
        <v>827.79150000000004</v>
      </c>
      <c r="N47" s="236">
        <v>2</v>
      </c>
      <c r="O47" s="370">
        <v>1655.5830000000001</v>
      </c>
      <c r="P47" s="363">
        <v>279.91589218155985</v>
      </c>
      <c r="Q47" s="386">
        <v>379.88391144790688</v>
      </c>
      <c r="R47" s="253"/>
      <c r="S47" s="352" t="s">
        <v>303</v>
      </c>
      <c r="T47" s="266" t="s">
        <v>297</v>
      </c>
      <c r="U47" s="375">
        <v>782.7568</v>
      </c>
      <c r="V47" s="231">
        <v>2</v>
      </c>
      <c r="W47" s="381">
        <v>1565.5136</v>
      </c>
      <c r="X47" s="375">
        <v>268.32826208565677</v>
      </c>
      <c r="Y47" s="381">
        <v>374.87485600401027</v>
      </c>
      <c r="Z47" s="84"/>
      <c r="AA47" s="365" t="s">
        <v>364</v>
      </c>
      <c r="AB47" s="330" t="s">
        <v>306</v>
      </c>
      <c r="AC47" s="355">
        <v>1169.3502000000001</v>
      </c>
      <c r="AD47" s="328">
        <v>1</v>
      </c>
      <c r="AE47" s="389">
        <v>1169.3502000000001</v>
      </c>
      <c r="AF47" s="355">
        <v>231.66701022198936</v>
      </c>
      <c r="AG47" s="486">
        <v>317.17891787968995</v>
      </c>
      <c r="AH47" s="253"/>
      <c r="AI47" s="291"/>
    </row>
    <row r="48" spans="5:35" ht="17.25" x14ac:dyDescent="0.25">
      <c r="E48" s="260"/>
      <c r="F48" s="283"/>
      <c r="G48" s="283"/>
      <c r="H48" s="253"/>
      <c r="I48" s="253"/>
      <c r="J48" s="253"/>
      <c r="K48" s="352" t="s">
        <v>303</v>
      </c>
      <c r="L48" s="113" t="s">
        <v>297</v>
      </c>
      <c r="M48" s="375">
        <v>837.28880000000004</v>
      </c>
      <c r="N48" s="236">
        <v>2</v>
      </c>
      <c r="O48" s="370">
        <v>1674.5776000000001</v>
      </c>
      <c r="P48" s="363">
        <v>286.50803259144539</v>
      </c>
      <c r="Q48" s="386">
        <v>388.31500143649305</v>
      </c>
      <c r="R48" s="253"/>
      <c r="S48" s="352" t="s">
        <v>303</v>
      </c>
      <c r="T48" s="266" t="s">
        <v>297</v>
      </c>
      <c r="U48" s="375">
        <v>795.25940000000003</v>
      </c>
      <c r="V48" s="231">
        <v>2</v>
      </c>
      <c r="W48" s="381">
        <v>1590.5188000000001</v>
      </c>
      <c r="X48" s="375">
        <v>268.15752355169525</v>
      </c>
      <c r="Y48" s="381">
        <v>370.76108780527215</v>
      </c>
      <c r="Z48" s="84"/>
      <c r="AA48" s="352" t="s">
        <v>296</v>
      </c>
      <c r="AB48" s="176" t="s">
        <v>297</v>
      </c>
      <c r="AC48" s="375">
        <v>1192.4260999999999</v>
      </c>
      <c r="AD48" s="236">
        <v>1</v>
      </c>
      <c r="AE48" s="386">
        <v>1192.4260999999999</v>
      </c>
      <c r="AF48" s="375">
        <v>240.92906939076551</v>
      </c>
      <c r="AG48" s="381">
        <v>324.4685233735637</v>
      </c>
      <c r="AH48" s="253"/>
      <c r="AI48" s="270"/>
    </row>
    <row r="49" spans="5:35" ht="17.25" x14ac:dyDescent="0.25">
      <c r="E49" s="260"/>
      <c r="F49" s="283"/>
      <c r="G49" s="283"/>
      <c r="H49" s="253"/>
      <c r="I49" s="253"/>
      <c r="J49" s="253"/>
      <c r="K49" s="352" t="s">
        <v>303</v>
      </c>
      <c r="L49" s="113" t="s">
        <v>297</v>
      </c>
      <c r="M49" s="375">
        <v>848.78359999999998</v>
      </c>
      <c r="N49" s="236">
        <v>2</v>
      </c>
      <c r="O49" s="370">
        <v>1697.5672</v>
      </c>
      <c r="P49" s="363">
        <v>282.2668865659665</v>
      </c>
      <c r="Q49" s="386">
        <v>383.7155008094287</v>
      </c>
      <c r="R49" s="253"/>
      <c r="S49" s="354" t="s">
        <v>303</v>
      </c>
      <c r="T49" s="293" t="s">
        <v>297</v>
      </c>
      <c r="U49" s="377">
        <v>827.28070000000002</v>
      </c>
      <c r="V49" s="232">
        <v>2</v>
      </c>
      <c r="W49" s="384">
        <v>1654.5614</v>
      </c>
      <c r="X49" s="377">
        <v>279.11582474129341</v>
      </c>
      <c r="Y49" s="384">
        <v>378.98574505791873</v>
      </c>
      <c r="Z49" s="84"/>
      <c r="AA49" s="352" t="s">
        <v>296</v>
      </c>
      <c r="AB49" s="176" t="s">
        <v>297</v>
      </c>
      <c r="AC49" s="375">
        <v>1196.421</v>
      </c>
      <c r="AD49" s="236">
        <v>1</v>
      </c>
      <c r="AE49" s="386">
        <v>1196.421</v>
      </c>
      <c r="AF49" s="375">
        <v>245.81655336539905</v>
      </c>
      <c r="AG49" s="381">
        <v>329.01827995298396</v>
      </c>
      <c r="AH49" s="253"/>
      <c r="AI49" s="270"/>
    </row>
    <row r="50" spans="5:35" ht="18" x14ac:dyDescent="0.25">
      <c r="E50" s="260"/>
      <c r="F50" s="283"/>
      <c r="G50" s="283"/>
      <c r="H50" s="253"/>
      <c r="I50" s="253"/>
      <c r="J50" s="253"/>
      <c r="K50" s="352" t="s">
        <v>303</v>
      </c>
      <c r="L50" s="113" t="s">
        <v>297</v>
      </c>
      <c r="M50" s="375">
        <v>857.8021</v>
      </c>
      <c r="N50" s="236">
        <v>2</v>
      </c>
      <c r="O50" s="370">
        <v>1715.6042</v>
      </c>
      <c r="P50" s="363">
        <v>283.00278041315499</v>
      </c>
      <c r="Q50" s="386">
        <v>387.35529677238992</v>
      </c>
      <c r="R50" s="253"/>
      <c r="S50" s="253"/>
      <c r="T50" s="253"/>
      <c r="U50" s="253"/>
      <c r="V50" s="253"/>
      <c r="W50" s="253"/>
      <c r="X50" s="253"/>
      <c r="Y50" s="253"/>
      <c r="Z50" s="84"/>
      <c r="AA50" s="365" t="s">
        <v>364</v>
      </c>
      <c r="AB50" s="330" t="s">
        <v>323</v>
      </c>
      <c r="AC50" s="355">
        <v>1210.3768</v>
      </c>
      <c r="AD50" s="328">
        <v>1</v>
      </c>
      <c r="AE50" s="389">
        <v>1210.3768</v>
      </c>
      <c r="AF50" s="355">
        <v>236.6033071388278</v>
      </c>
      <c r="AG50" s="486">
        <v>324.09115507386832</v>
      </c>
      <c r="AH50" s="253"/>
      <c r="AI50" s="291"/>
    </row>
    <row r="51" spans="5:35" ht="17.25" x14ac:dyDescent="0.25">
      <c r="E51" s="253"/>
      <c r="F51" s="253"/>
      <c r="G51" s="253"/>
      <c r="H51" s="253"/>
      <c r="I51" s="253"/>
      <c r="J51" s="253"/>
      <c r="K51" s="352" t="s">
        <v>303</v>
      </c>
      <c r="L51" s="113" t="s">
        <v>297</v>
      </c>
      <c r="M51" s="375">
        <v>860.30970000000002</v>
      </c>
      <c r="N51" s="236">
        <v>2</v>
      </c>
      <c r="O51" s="370">
        <v>1720.6194</v>
      </c>
      <c r="P51" s="363">
        <v>285.38377022661706</v>
      </c>
      <c r="Q51" s="386">
        <v>388.69986449880173</v>
      </c>
      <c r="R51" s="253"/>
      <c r="S51" s="253"/>
      <c r="T51" s="253"/>
      <c r="U51" s="253"/>
      <c r="V51" s="253"/>
      <c r="W51" s="253"/>
      <c r="X51" s="253"/>
      <c r="Y51" s="253"/>
      <c r="Z51" s="84"/>
      <c r="AA51" s="352" t="s">
        <v>296</v>
      </c>
      <c r="AB51" s="176" t="s">
        <v>297</v>
      </c>
      <c r="AC51" s="375">
        <v>1234.4478999999999</v>
      </c>
      <c r="AD51" s="236">
        <v>1</v>
      </c>
      <c r="AE51" s="386">
        <v>1234.4478999999999</v>
      </c>
      <c r="AF51" s="375">
        <v>252.89306204123682</v>
      </c>
      <c r="AG51" s="381">
        <v>335.73944084341781</v>
      </c>
      <c r="AH51" s="253"/>
      <c r="AI51" s="270"/>
    </row>
    <row r="52" spans="5:35" ht="17.25" x14ac:dyDescent="0.25">
      <c r="E52" s="253"/>
      <c r="F52" s="253"/>
      <c r="G52" s="253"/>
      <c r="H52" s="253"/>
      <c r="I52" s="253"/>
      <c r="J52" s="253"/>
      <c r="K52" s="352" t="s">
        <v>303</v>
      </c>
      <c r="L52" s="113" t="s">
        <v>297</v>
      </c>
      <c r="M52" s="375">
        <v>890.81790000000001</v>
      </c>
      <c r="N52" s="236">
        <v>2</v>
      </c>
      <c r="O52" s="370">
        <v>1781.6358</v>
      </c>
      <c r="P52" s="363">
        <v>292.04598340399565</v>
      </c>
      <c r="Q52" s="386">
        <v>394.8804893453588</v>
      </c>
      <c r="R52" s="253"/>
      <c r="S52" s="253"/>
      <c r="T52" s="253"/>
      <c r="U52" s="253"/>
      <c r="V52" s="253"/>
      <c r="W52" s="253"/>
      <c r="X52" s="253"/>
      <c r="Y52" s="253"/>
      <c r="Z52" s="84"/>
      <c r="AA52" s="352" t="s">
        <v>296</v>
      </c>
      <c r="AB52" s="176" t="s">
        <v>297</v>
      </c>
      <c r="AC52" s="375">
        <v>1256.4421</v>
      </c>
      <c r="AD52" s="236">
        <v>1</v>
      </c>
      <c r="AE52" s="386">
        <v>1256.4421</v>
      </c>
      <c r="AF52" s="375">
        <v>259.23839056277586</v>
      </c>
      <c r="AG52" s="381">
        <v>340.30005218783549</v>
      </c>
      <c r="AH52" s="253"/>
      <c r="AI52" s="289"/>
    </row>
    <row r="53" spans="5:35" ht="17.25" x14ac:dyDescent="0.25">
      <c r="E53" s="253"/>
      <c r="F53" s="253"/>
      <c r="G53" s="253"/>
      <c r="H53" s="253"/>
      <c r="I53" s="253"/>
      <c r="J53" s="253"/>
      <c r="K53" s="352" t="s">
        <v>303</v>
      </c>
      <c r="L53" s="113" t="s">
        <v>297</v>
      </c>
      <c r="M53" s="375">
        <v>938.82849999999996</v>
      </c>
      <c r="N53" s="236">
        <v>2</v>
      </c>
      <c r="O53" s="370">
        <v>1877.6569999999999</v>
      </c>
      <c r="P53" s="363">
        <v>307.39934717758462</v>
      </c>
      <c r="Q53" s="386">
        <v>408.09454733952111</v>
      </c>
      <c r="R53" s="253"/>
      <c r="S53" s="253"/>
      <c r="T53" s="253"/>
      <c r="U53" s="253"/>
      <c r="V53" s="253"/>
      <c r="W53" s="253"/>
      <c r="X53" s="253"/>
      <c r="Y53" s="253"/>
      <c r="Z53" s="84"/>
      <c r="AA53" s="352" t="s">
        <v>296</v>
      </c>
      <c r="AB53" s="176" t="s">
        <v>297</v>
      </c>
      <c r="AC53" s="375">
        <v>1294.4577999999999</v>
      </c>
      <c r="AD53" s="236">
        <v>1</v>
      </c>
      <c r="AE53" s="386">
        <v>1294.4577999999999</v>
      </c>
      <c r="AF53" s="375">
        <v>264.82071881531022</v>
      </c>
      <c r="AG53" s="381">
        <v>345.29598713421967</v>
      </c>
      <c r="AH53" s="253"/>
      <c r="AI53" s="280"/>
    </row>
    <row r="54" spans="5:35" ht="17.25" x14ac:dyDescent="0.25">
      <c r="E54" s="253"/>
      <c r="F54" s="253"/>
      <c r="G54" s="253"/>
      <c r="H54" s="253"/>
      <c r="I54" s="253"/>
      <c r="J54" s="253"/>
      <c r="K54" s="352" t="s">
        <v>303</v>
      </c>
      <c r="L54" s="113" t="s">
        <v>297</v>
      </c>
      <c r="M54" s="375">
        <v>941.31799999999998</v>
      </c>
      <c r="N54" s="236">
        <v>2</v>
      </c>
      <c r="O54" s="370">
        <v>1882.636</v>
      </c>
      <c r="P54" s="363">
        <v>304.81515860777301</v>
      </c>
      <c r="Q54" s="386">
        <v>406.26124997641773</v>
      </c>
      <c r="R54" s="253"/>
      <c r="S54" s="265"/>
      <c r="T54" s="6"/>
      <c r="U54" s="294"/>
      <c r="V54" s="265"/>
      <c r="W54" s="265"/>
      <c r="X54" s="295"/>
      <c r="Y54" s="253"/>
      <c r="Z54" s="84"/>
      <c r="AA54" s="352" t="s">
        <v>296</v>
      </c>
      <c r="AB54" s="176" t="s">
        <v>297</v>
      </c>
      <c r="AC54" s="375">
        <v>1316.4632999999999</v>
      </c>
      <c r="AD54" s="236">
        <v>1</v>
      </c>
      <c r="AE54" s="386">
        <v>1316.4632999999999</v>
      </c>
      <c r="AF54" s="375">
        <v>270.5368897808022</v>
      </c>
      <c r="AG54" s="381">
        <v>351.93521183513479</v>
      </c>
      <c r="AH54" s="253"/>
      <c r="AI54" s="270"/>
    </row>
    <row r="55" spans="5:35" ht="18" x14ac:dyDescent="0.25">
      <c r="E55" s="253"/>
      <c r="F55" s="253"/>
      <c r="G55" s="253"/>
      <c r="H55" s="253"/>
      <c r="I55" s="253"/>
      <c r="J55" s="253"/>
      <c r="K55" s="352" t="s">
        <v>303</v>
      </c>
      <c r="L55" s="113" t="s">
        <v>297</v>
      </c>
      <c r="M55" s="375">
        <v>972.33640000000003</v>
      </c>
      <c r="N55" s="236">
        <v>2</v>
      </c>
      <c r="O55" s="370">
        <v>1944.6728000000001</v>
      </c>
      <c r="P55" s="363">
        <v>315.48404405004766</v>
      </c>
      <c r="Q55" s="386">
        <v>416.61836542662729</v>
      </c>
      <c r="R55" s="253"/>
      <c r="S55" s="265"/>
      <c r="T55" s="6"/>
      <c r="U55" s="294"/>
      <c r="V55" s="265"/>
      <c r="W55" s="265"/>
      <c r="X55" s="295"/>
      <c r="Y55" s="295"/>
      <c r="Z55" s="84"/>
      <c r="AA55" s="365" t="s">
        <v>364</v>
      </c>
      <c r="AB55" s="330" t="s">
        <v>307</v>
      </c>
      <c r="AC55" s="355">
        <v>1331.403</v>
      </c>
      <c r="AD55" s="328">
        <v>1</v>
      </c>
      <c r="AE55" s="389">
        <v>1331.403</v>
      </c>
      <c r="AF55" s="355">
        <v>265.3425669593563</v>
      </c>
      <c r="AG55" s="486">
        <v>348.73791362874351</v>
      </c>
      <c r="AH55" s="253"/>
      <c r="AI55" s="291"/>
    </row>
    <row r="56" spans="5:35" ht="17.25" x14ac:dyDescent="0.25">
      <c r="E56" s="253"/>
      <c r="F56" s="253"/>
      <c r="G56" s="253"/>
      <c r="H56" s="253"/>
      <c r="I56" s="253"/>
      <c r="J56" s="253"/>
      <c r="K56" s="352" t="s">
        <v>303</v>
      </c>
      <c r="L56" s="113" t="s">
        <v>297</v>
      </c>
      <c r="M56" s="375">
        <v>978.33640000000003</v>
      </c>
      <c r="N56" s="236">
        <v>2</v>
      </c>
      <c r="O56" s="370">
        <v>1956.6728000000001</v>
      </c>
      <c r="P56" s="363">
        <v>323.65165027887832</v>
      </c>
      <c r="Q56" s="386">
        <v>427.0149393114001</v>
      </c>
      <c r="R56" s="253"/>
      <c r="S56" s="265"/>
      <c r="T56" s="84"/>
      <c r="U56" s="294"/>
      <c r="V56" s="265"/>
      <c r="W56" s="265"/>
      <c r="X56" s="295"/>
      <c r="Y56" s="295"/>
      <c r="Z56" s="84"/>
      <c r="AA56" s="352" t="s">
        <v>296</v>
      </c>
      <c r="AB56" s="176" t="s">
        <v>297</v>
      </c>
      <c r="AC56" s="375">
        <v>1354.4789000000001</v>
      </c>
      <c r="AD56" s="236">
        <v>1</v>
      </c>
      <c r="AE56" s="386">
        <v>1354.4789000000001</v>
      </c>
      <c r="AF56" s="375">
        <v>269.12333777236097</v>
      </c>
      <c r="AG56" s="381">
        <v>349.83328368271447</v>
      </c>
      <c r="AH56" s="253"/>
      <c r="AI56" s="270"/>
    </row>
    <row r="57" spans="5:35" ht="17.25" x14ac:dyDescent="0.25">
      <c r="E57" s="253"/>
      <c r="F57" s="253"/>
      <c r="G57" s="253"/>
      <c r="H57" s="253"/>
      <c r="I57" s="253"/>
      <c r="J57" s="253"/>
      <c r="K57" s="352" t="s">
        <v>303</v>
      </c>
      <c r="L57" s="113" t="s">
        <v>297</v>
      </c>
      <c r="M57" s="375">
        <v>981.33669999999995</v>
      </c>
      <c r="N57" s="236">
        <v>2</v>
      </c>
      <c r="O57" s="370">
        <v>1962.6733999999999</v>
      </c>
      <c r="P57" s="363">
        <v>311.78045670954202</v>
      </c>
      <c r="Q57" s="386">
        <v>414.96699929447919</v>
      </c>
      <c r="R57" s="253"/>
      <c r="S57" s="265"/>
      <c r="T57" s="84"/>
      <c r="U57" s="294"/>
      <c r="V57" s="265"/>
      <c r="W57" s="265"/>
      <c r="X57" s="295"/>
      <c r="Y57" s="295"/>
      <c r="Z57" s="84"/>
      <c r="AA57" s="352" t="s">
        <v>296</v>
      </c>
      <c r="AB57" s="176" t="s">
        <v>297</v>
      </c>
      <c r="AC57" s="375">
        <v>1357.4898000000001</v>
      </c>
      <c r="AD57" s="236">
        <v>1</v>
      </c>
      <c r="AE57" s="386">
        <v>1357.4898000000001</v>
      </c>
      <c r="AF57" s="375">
        <v>279.61369020899281</v>
      </c>
      <c r="AG57" s="381">
        <v>359.92288242939702</v>
      </c>
      <c r="AH57" s="253"/>
      <c r="AI57" s="270"/>
    </row>
    <row r="58" spans="5:35" ht="18" x14ac:dyDescent="0.25">
      <c r="E58" s="253"/>
      <c r="F58" s="253"/>
      <c r="G58" s="253"/>
      <c r="H58" s="253"/>
      <c r="I58" s="253"/>
      <c r="J58" s="253"/>
      <c r="K58" s="352" t="s">
        <v>303</v>
      </c>
      <c r="L58" s="113" t="s">
        <v>297</v>
      </c>
      <c r="M58" s="375">
        <v>990.34199999999998</v>
      </c>
      <c r="N58" s="236">
        <v>2</v>
      </c>
      <c r="O58" s="370">
        <v>1980.684</v>
      </c>
      <c r="P58" s="363">
        <v>311.76635313870224</v>
      </c>
      <c r="Q58" s="386">
        <v>414.15002142197295</v>
      </c>
      <c r="R58" s="253"/>
      <c r="S58" s="265"/>
      <c r="T58" s="84"/>
      <c r="U58" s="294"/>
      <c r="V58" s="265"/>
      <c r="W58" s="265"/>
      <c r="X58" s="295"/>
      <c r="Y58" s="295"/>
      <c r="Z58" s="84"/>
      <c r="AA58" s="365" t="s">
        <v>364</v>
      </c>
      <c r="AB58" s="330" t="s">
        <v>324</v>
      </c>
      <c r="AC58" s="355">
        <v>1372.4295999999999</v>
      </c>
      <c r="AD58" s="328">
        <v>1</v>
      </c>
      <c r="AE58" s="389">
        <v>1372.4295999999999</v>
      </c>
      <c r="AF58" s="355">
        <v>259.18606642883839</v>
      </c>
      <c r="AG58" s="486">
        <v>347.54364561124839</v>
      </c>
      <c r="AH58" s="253"/>
      <c r="AI58" s="291"/>
    </row>
    <row r="59" spans="5:35" ht="17.25" x14ac:dyDescent="0.25">
      <c r="E59" s="253"/>
      <c r="F59" s="253"/>
      <c r="G59" s="253"/>
      <c r="H59" s="253"/>
      <c r="I59" s="253"/>
      <c r="J59" s="253"/>
      <c r="K59" s="352" t="s">
        <v>303</v>
      </c>
      <c r="L59" s="113" t="s">
        <v>297</v>
      </c>
      <c r="M59" s="375">
        <v>1001.3573</v>
      </c>
      <c r="N59" s="236">
        <v>2</v>
      </c>
      <c r="O59" s="370">
        <v>2002.7146</v>
      </c>
      <c r="P59" s="363">
        <v>313.79891953077856</v>
      </c>
      <c r="Q59" s="386">
        <v>416.08505447885602</v>
      </c>
      <c r="R59" s="253"/>
      <c r="S59" s="265"/>
      <c r="T59" s="296"/>
      <c r="U59" s="294"/>
      <c r="V59" s="265"/>
      <c r="W59" s="265"/>
      <c r="X59" s="295"/>
      <c r="Y59" s="295"/>
      <c r="Z59" s="84"/>
      <c r="AA59" s="352" t="s">
        <v>296</v>
      </c>
      <c r="AB59" s="176" t="s">
        <v>297</v>
      </c>
      <c r="AC59" s="375">
        <v>1395.5055</v>
      </c>
      <c r="AD59" s="236">
        <v>1</v>
      </c>
      <c r="AE59" s="386">
        <v>1395.5055</v>
      </c>
      <c r="AF59" s="375">
        <v>279.44002966037704</v>
      </c>
      <c r="AG59" s="381">
        <v>362.43418892052193</v>
      </c>
      <c r="AH59" s="253"/>
      <c r="AI59" s="270"/>
    </row>
    <row r="60" spans="5:35" ht="17.25" x14ac:dyDescent="0.25">
      <c r="E60" s="253"/>
      <c r="F60" s="253"/>
      <c r="G60" s="253"/>
      <c r="H60" s="253"/>
      <c r="I60" s="253"/>
      <c r="J60" s="253"/>
      <c r="K60" s="352" t="s">
        <v>303</v>
      </c>
      <c r="L60" s="113" t="s">
        <v>297</v>
      </c>
      <c r="M60" s="375">
        <v>1005.8575</v>
      </c>
      <c r="N60" s="236">
        <v>2</v>
      </c>
      <c r="O60" s="370">
        <v>2011.7149999999999</v>
      </c>
      <c r="P60" s="363">
        <v>324.559387580063</v>
      </c>
      <c r="Q60" s="386">
        <v>429.31885335803776</v>
      </c>
      <c r="R60" s="253"/>
      <c r="S60" s="265"/>
      <c r="T60" s="84"/>
      <c r="U60" s="294"/>
      <c r="V60" s="265"/>
      <c r="W60" s="265"/>
      <c r="X60" s="295"/>
      <c r="Y60" s="295"/>
      <c r="Z60" s="84"/>
      <c r="AA60" s="352" t="s">
        <v>296</v>
      </c>
      <c r="AB60" s="176" t="s">
        <v>297</v>
      </c>
      <c r="AC60" s="375">
        <v>1399.5003999999999</v>
      </c>
      <c r="AD60" s="236">
        <v>1</v>
      </c>
      <c r="AE60" s="386">
        <v>1399.5003999999999</v>
      </c>
      <c r="AF60" s="375">
        <v>283.37585967263135</v>
      </c>
      <c r="AG60" s="381">
        <v>364.27566027041121</v>
      </c>
      <c r="AH60" s="253"/>
      <c r="AI60" s="270"/>
    </row>
    <row r="61" spans="5:35" ht="18" x14ac:dyDescent="0.25">
      <c r="E61" s="253"/>
      <c r="F61" s="253"/>
      <c r="G61" s="253"/>
      <c r="H61" s="253"/>
      <c r="I61" s="253"/>
      <c r="J61" s="253"/>
      <c r="K61" s="352" t="s">
        <v>303</v>
      </c>
      <c r="L61" s="113" t="s">
        <v>297</v>
      </c>
      <c r="M61" s="375">
        <v>1011.3472</v>
      </c>
      <c r="N61" s="236">
        <v>2</v>
      </c>
      <c r="O61" s="370">
        <v>2022.6944000000001</v>
      </c>
      <c r="P61" s="363">
        <v>320.48415910041388</v>
      </c>
      <c r="Q61" s="386">
        <v>423.12508626559691</v>
      </c>
      <c r="R61" s="253"/>
      <c r="S61" s="265"/>
      <c r="T61" s="84"/>
      <c r="U61" s="294"/>
      <c r="V61" s="265"/>
      <c r="W61" s="265"/>
      <c r="X61" s="295"/>
      <c r="Y61" s="295"/>
      <c r="Z61" s="84"/>
      <c r="AA61" s="365" t="s">
        <v>364</v>
      </c>
      <c r="AB61" s="330" t="s">
        <v>325</v>
      </c>
      <c r="AC61" s="355">
        <v>1413.4561000000001</v>
      </c>
      <c r="AD61" s="328">
        <v>1</v>
      </c>
      <c r="AE61" s="389">
        <v>1413.4561000000001</v>
      </c>
      <c r="AF61" s="355">
        <v>273.95113449565508</v>
      </c>
      <c r="AG61" s="486">
        <v>357.93327838193898</v>
      </c>
      <c r="AH61" s="253"/>
      <c r="AI61" s="291"/>
    </row>
    <row r="62" spans="5:35" ht="17.25" x14ac:dyDescent="0.25">
      <c r="E62" s="253"/>
      <c r="F62" s="253"/>
      <c r="G62" s="253"/>
      <c r="H62" s="253"/>
      <c r="I62" s="253"/>
      <c r="J62" s="253"/>
      <c r="K62" s="352" t="s">
        <v>303</v>
      </c>
      <c r="L62" s="113" t="s">
        <v>297</v>
      </c>
      <c r="M62" s="375">
        <v>1013.8549</v>
      </c>
      <c r="N62" s="236">
        <v>2</v>
      </c>
      <c r="O62" s="370">
        <v>2027.7098000000001</v>
      </c>
      <c r="P62" s="363">
        <v>326.60319177635023</v>
      </c>
      <c r="Q62" s="386">
        <v>430.58018142655737</v>
      </c>
      <c r="R62" s="253"/>
      <c r="S62" s="265"/>
      <c r="T62" s="84"/>
      <c r="U62" s="294"/>
      <c r="V62" s="265"/>
      <c r="W62" s="265"/>
      <c r="X62" s="295"/>
      <c r="Y62" s="295"/>
      <c r="Z62" s="84"/>
      <c r="AA62" s="352" t="s">
        <v>296</v>
      </c>
      <c r="AB62" s="176" t="s">
        <v>297</v>
      </c>
      <c r="AC62" s="375">
        <v>1455.5378000000001</v>
      </c>
      <c r="AD62" s="236">
        <v>1</v>
      </c>
      <c r="AE62" s="386">
        <v>1455.5378000000001</v>
      </c>
      <c r="AF62" s="375">
        <v>285.99083115184874</v>
      </c>
      <c r="AG62" s="381">
        <v>367.84458143153506</v>
      </c>
      <c r="AH62" s="253"/>
      <c r="AI62" s="280"/>
    </row>
    <row r="63" spans="5:35" ht="17.25" x14ac:dyDescent="0.25">
      <c r="E63" s="253"/>
      <c r="F63" s="253"/>
      <c r="G63" s="253"/>
      <c r="H63" s="253"/>
      <c r="I63" s="253"/>
      <c r="J63" s="253"/>
      <c r="K63" s="352" t="s">
        <v>303</v>
      </c>
      <c r="L63" s="113" t="s">
        <v>297</v>
      </c>
      <c r="M63" s="375">
        <v>1071.3684000000001</v>
      </c>
      <c r="N63" s="236">
        <v>2</v>
      </c>
      <c r="O63" s="370">
        <v>2142.7368000000001</v>
      </c>
      <c r="P63" s="363">
        <v>332.07389953404424</v>
      </c>
      <c r="Q63" s="386">
        <v>435.9793347256616</v>
      </c>
      <c r="R63" s="253"/>
      <c r="S63" s="265"/>
      <c r="T63" s="297"/>
      <c r="U63" s="98"/>
      <c r="V63" s="265"/>
      <c r="W63" s="265"/>
      <c r="X63" s="295"/>
      <c r="Y63" s="295"/>
      <c r="Z63" s="84"/>
      <c r="AA63" s="352" t="s">
        <v>296</v>
      </c>
      <c r="AB63" s="176" t="s">
        <v>297</v>
      </c>
      <c r="AC63" s="375">
        <v>1478.5161000000001</v>
      </c>
      <c r="AD63" s="236">
        <v>1</v>
      </c>
      <c r="AE63" s="386">
        <v>1478.5161000000001</v>
      </c>
      <c r="AF63" s="375">
        <v>289.46836291438967</v>
      </c>
      <c r="AG63" s="381">
        <v>373.07189312555715</v>
      </c>
      <c r="AH63" s="253"/>
      <c r="AI63" s="270"/>
    </row>
    <row r="64" spans="5:35" ht="18" x14ac:dyDescent="0.25">
      <c r="E64" s="253"/>
      <c r="F64" s="253"/>
      <c r="G64" s="253"/>
      <c r="H64" s="253"/>
      <c r="I64" s="253"/>
      <c r="J64" s="253"/>
      <c r="K64" s="354" t="s">
        <v>303</v>
      </c>
      <c r="L64" s="299" t="s">
        <v>297</v>
      </c>
      <c r="M64" s="377">
        <v>1183.4132</v>
      </c>
      <c r="N64" s="237">
        <v>2</v>
      </c>
      <c r="O64" s="372">
        <v>2366.8263999999999</v>
      </c>
      <c r="P64" s="366">
        <v>374.28256256936191</v>
      </c>
      <c r="Q64" s="372">
        <v>482.71203311389252</v>
      </c>
      <c r="R64" s="253"/>
      <c r="S64" s="265"/>
      <c r="T64" s="84"/>
      <c r="U64" s="300"/>
      <c r="V64" s="265"/>
      <c r="W64" s="265"/>
      <c r="X64" s="295"/>
      <c r="Y64" s="295"/>
      <c r="Z64" s="84"/>
      <c r="AA64" s="365" t="s">
        <v>364</v>
      </c>
      <c r="AB64" s="330" t="s">
        <v>310</v>
      </c>
      <c r="AC64" s="355">
        <v>1493.4558999999999</v>
      </c>
      <c r="AD64" s="328">
        <v>1</v>
      </c>
      <c r="AE64" s="389">
        <v>1493.4558999999999</v>
      </c>
      <c r="AF64" s="355">
        <v>299.5359329655995</v>
      </c>
      <c r="AG64" s="486">
        <v>380.45868197826655</v>
      </c>
      <c r="AH64" s="253"/>
      <c r="AI64" s="270"/>
    </row>
    <row r="65" spans="5:35" ht="17.25" x14ac:dyDescent="0.25">
      <c r="E65" s="253"/>
      <c r="F65" s="253"/>
      <c r="G65" s="253"/>
      <c r="H65" s="253"/>
      <c r="I65" s="253"/>
      <c r="J65" s="253"/>
      <c r="K65" s="253"/>
      <c r="L65" s="253"/>
      <c r="M65" s="311"/>
      <c r="N65" s="311"/>
      <c r="O65" s="311"/>
      <c r="P65" s="253"/>
      <c r="Q65" s="253"/>
      <c r="R65" s="253"/>
      <c r="S65" s="265"/>
      <c r="T65" s="84"/>
      <c r="U65" s="294"/>
      <c r="V65" s="265"/>
      <c r="W65" s="265"/>
      <c r="X65" s="295"/>
      <c r="Y65" s="295"/>
      <c r="Z65" s="84"/>
      <c r="AA65" s="353" t="s">
        <v>300</v>
      </c>
      <c r="AB65" s="133" t="s">
        <v>297</v>
      </c>
      <c r="AC65" s="376">
        <v>1516.5317</v>
      </c>
      <c r="AD65" s="369">
        <v>1</v>
      </c>
      <c r="AE65" s="386">
        <v>1516.5317</v>
      </c>
      <c r="AF65" s="376">
        <v>294.7396138672222</v>
      </c>
      <c r="AG65" s="487">
        <v>375.2237123694581</v>
      </c>
      <c r="AH65" s="253"/>
      <c r="AI65" s="291"/>
    </row>
    <row r="66" spans="5:35" ht="17.25" x14ac:dyDescent="0.25">
      <c r="E66" s="253"/>
      <c r="F66" s="253"/>
      <c r="G66" s="253"/>
      <c r="H66" s="253"/>
      <c r="I66" s="253"/>
      <c r="J66" s="253"/>
      <c r="K66" s="253"/>
      <c r="L66" s="253"/>
      <c r="M66" s="311"/>
      <c r="N66" s="311"/>
      <c r="O66" s="311"/>
      <c r="P66" s="255"/>
      <c r="Q66" s="253"/>
      <c r="R66" s="253"/>
      <c r="S66" s="265"/>
      <c r="T66" s="84"/>
      <c r="U66" s="294"/>
      <c r="V66" s="265"/>
      <c r="W66" s="265"/>
      <c r="X66" s="295"/>
      <c r="Y66" s="295"/>
      <c r="Z66" s="84"/>
      <c r="AA66" s="352" t="s">
        <v>296</v>
      </c>
      <c r="AB66" s="176" t="s">
        <v>297</v>
      </c>
      <c r="AC66" s="375">
        <v>1519.5426</v>
      </c>
      <c r="AD66" s="236">
        <v>1</v>
      </c>
      <c r="AE66" s="386">
        <v>1519.5426</v>
      </c>
      <c r="AF66" s="375">
        <v>304.01424601034705</v>
      </c>
      <c r="AG66" s="381">
        <v>385.74125902841763</v>
      </c>
      <c r="AH66" s="253"/>
      <c r="AI66" s="280"/>
    </row>
    <row r="67" spans="5:35" ht="18" x14ac:dyDescent="0.25">
      <c r="E67" s="253"/>
      <c r="F67" s="253"/>
      <c r="G67" s="253"/>
      <c r="H67" s="253"/>
      <c r="I67" s="253"/>
      <c r="J67" s="253"/>
      <c r="K67" s="253"/>
      <c r="L67" s="253"/>
      <c r="M67" s="311"/>
      <c r="N67" s="311"/>
      <c r="O67" s="311"/>
      <c r="P67" s="255"/>
      <c r="Q67" s="253"/>
      <c r="R67" s="253"/>
      <c r="S67" s="265"/>
      <c r="T67" s="301"/>
      <c r="U67" s="294"/>
      <c r="V67" s="265"/>
      <c r="W67" s="265"/>
      <c r="X67" s="295"/>
      <c r="Y67" s="295"/>
      <c r="Z67" s="84"/>
      <c r="AA67" s="365" t="s">
        <v>364</v>
      </c>
      <c r="AB67" s="330" t="s">
        <v>326</v>
      </c>
      <c r="AC67" s="355">
        <v>1534.4824000000001</v>
      </c>
      <c r="AD67" s="328">
        <v>1</v>
      </c>
      <c r="AE67" s="389">
        <v>1534.4824000000001</v>
      </c>
      <c r="AF67" s="355">
        <v>297.38177691468024</v>
      </c>
      <c r="AG67" s="486">
        <v>380.72059570425176</v>
      </c>
      <c r="AH67" s="253"/>
      <c r="AI67" s="270"/>
    </row>
    <row r="68" spans="5:35" ht="17.25" x14ac:dyDescent="0.25">
      <c r="E68" s="253"/>
      <c r="F68" s="253"/>
      <c r="G68" s="253"/>
      <c r="H68" s="253"/>
      <c r="I68" s="253"/>
      <c r="J68" s="253"/>
      <c r="K68" s="253"/>
      <c r="L68" s="253"/>
      <c r="M68" s="311"/>
      <c r="N68" s="311"/>
      <c r="O68" s="311"/>
      <c r="P68" s="253"/>
      <c r="Q68" s="253"/>
      <c r="R68" s="253"/>
      <c r="S68" s="265"/>
      <c r="T68" s="84"/>
      <c r="U68" s="294"/>
      <c r="V68" s="265"/>
      <c r="W68" s="265"/>
      <c r="X68" s="295"/>
      <c r="Y68" s="295"/>
      <c r="Z68" s="84"/>
      <c r="AA68" s="352" t="s">
        <v>296</v>
      </c>
      <c r="AB68" s="176" t="s">
        <v>297</v>
      </c>
      <c r="AC68" s="375">
        <v>1557.5582999999999</v>
      </c>
      <c r="AD68" s="236">
        <v>1</v>
      </c>
      <c r="AE68" s="386">
        <v>1557.5582999999999</v>
      </c>
      <c r="AF68" s="375">
        <v>300.41262000212305</v>
      </c>
      <c r="AG68" s="381">
        <v>385.42456775248826</v>
      </c>
      <c r="AH68" s="253"/>
      <c r="AI68" s="291"/>
    </row>
    <row r="69" spans="5:35" ht="17.25" x14ac:dyDescent="0.25">
      <c r="E69" s="253"/>
      <c r="F69" s="253"/>
      <c r="G69" s="253"/>
      <c r="H69" s="253"/>
      <c r="I69" s="253"/>
      <c r="J69" s="253"/>
      <c r="K69" s="253"/>
      <c r="L69" s="253"/>
      <c r="M69" s="311"/>
      <c r="N69" s="311"/>
      <c r="O69" s="311"/>
      <c r="P69" s="255"/>
      <c r="Q69" s="253"/>
      <c r="R69" s="253"/>
      <c r="S69" s="265"/>
      <c r="T69" s="84"/>
      <c r="U69" s="294"/>
      <c r="V69" s="265"/>
      <c r="W69" s="265"/>
      <c r="X69" s="295"/>
      <c r="Y69" s="295"/>
      <c r="Z69" s="84"/>
      <c r="AA69" s="352" t="s">
        <v>296</v>
      </c>
      <c r="AB69" s="176" t="s">
        <v>297</v>
      </c>
      <c r="AC69" s="375">
        <v>1560.5691999999999</v>
      </c>
      <c r="AD69" s="236">
        <v>1</v>
      </c>
      <c r="AE69" s="386">
        <v>1560.5691999999999</v>
      </c>
      <c r="AF69" s="375">
        <v>311.08303673181473</v>
      </c>
      <c r="AG69" s="381">
        <v>393.42336029008823</v>
      </c>
      <c r="AH69" s="253"/>
      <c r="AI69" s="270"/>
    </row>
    <row r="70" spans="5:35" ht="17.25" x14ac:dyDescent="0.25">
      <c r="E70" s="253"/>
      <c r="F70" s="253"/>
      <c r="G70" s="253"/>
      <c r="H70" s="253"/>
      <c r="I70" s="253"/>
      <c r="J70" s="253"/>
      <c r="K70" s="253"/>
      <c r="L70" s="253"/>
      <c r="M70" s="311"/>
      <c r="N70" s="311"/>
      <c r="O70" s="311"/>
      <c r="P70" s="255"/>
      <c r="Q70" s="253"/>
      <c r="R70" s="253"/>
      <c r="S70" s="265"/>
      <c r="T70" s="84"/>
      <c r="U70" s="294"/>
      <c r="V70" s="265"/>
      <c r="W70" s="265"/>
      <c r="X70" s="295"/>
      <c r="Y70" s="295"/>
      <c r="Z70" s="84"/>
      <c r="AA70" s="352" t="s">
        <v>296</v>
      </c>
      <c r="AB70" s="176" t="s">
        <v>297</v>
      </c>
      <c r="AC70" s="375">
        <v>1565.5745999999999</v>
      </c>
      <c r="AD70" s="236">
        <v>1</v>
      </c>
      <c r="AE70" s="386">
        <v>1565.5745999999999</v>
      </c>
      <c r="AF70" s="375">
        <v>304.51627841734421</v>
      </c>
      <c r="AG70" s="381">
        <v>387.18885872314235</v>
      </c>
      <c r="AH70" s="253"/>
      <c r="AI70" s="270"/>
    </row>
    <row r="71" spans="5:35" ht="18" x14ac:dyDescent="0.25">
      <c r="E71" s="253"/>
      <c r="F71" s="253"/>
      <c r="G71" s="253"/>
      <c r="H71" s="253"/>
      <c r="I71" s="253"/>
      <c r="J71" s="253"/>
      <c r="K71" s="253"/>
      <c r="L71" s="253"/>
      <c r="M71" s="311"/>
      <c r="N71" s="311"/>
      <c r="O71" s="311"/>
      <c r="P71" s="253"/>
      <c r="Q71" s="253"/>
      <c r="R71" s="253"/>
      <c r="S71" s="265"/>
      <c r="T71" s="84"/>
      <c r="U71" s="294"/>
      <c r="V71" s="265"/>
      <c r="W71" s="265"/>
      <c r="X71" s="295"/>
      <c r="Y71" s="295"/>
      <c r="Z71" s="84"/>
      <c r="AA71" s="365" t="s">
        <v>364</v>
      </c>
      <c r="AB71" s="330" t="s">
        <v>327</v>
      </c>
      <c r="AC71" s="355">
        <v>1575.509</v>
      </c>
      <c r="AD71" s="328">
        <v>1</v>
      </c>
      <c r="AE71" s="389">
        <v>1575.509</v>
      </c>
      <c r="AF71" s="355">
        <v>293.67118818116296</v>
      </c>
      <c r="AG71" s="486">
        <v>378.22585549161465</v>
      </c>
      <c r="AH71" s="253"/>
      <c r="AI71" s="270"/>
    </row>
    <row r="72" spans="5:35" ht="17.25" x14ac:dyDescent="0.25">
      <c r="E72" s="253"/>
      <c r="F72" s="253"/>
      <c r="G72" s="253"/>
      <c r="H72" s="253"/>
      <c r="I72" s="253"/>
      <c r="J72" s="253"/>
      <c r="K72" s="253"/>
      <c r="L72" s="253"/>
      <c r="M72" s="311"/>
      <c r="N72" s="311"/>
      <c r="O72" s="311"/>
      <c r="P72" s="253"/>
      <c r="Q72" s="253"/>
      <c r="R72" s="253"/>
      <c r="S72" s="265"/>
      <c r="T72" s="84"/>
      <c r="U72" s="98"/>
      <c r="V72" s="265"/>
      <c r="W72" s="265"/>
      <c r="X72" s="295"/>
      <c r="Y72" s="295"/>
      <c r="Z72" s="84"/>
      <c r="AA72" s="352" t="s">
        <v>296</v>
      </c>
      <c r="AB72" s="176" t="s">
        <v>297</v>
      </c>
      <c r="AC72" s="375">
        <v>1598.5848000000001</v>
      </c>
      <c r="AD72" s="236">
        <v>1</v>
      </c>
      <c r="AE72" s="386">
        <v>1598.5848000000001</v>
      </c>
      <c r="AF72" s="375">
        <v>310.2185808488544</v>
      </c>
      <c r="AG72" s="381">
        <v>391.27506085310011</v>
      </c>
      <c r="AH72" s="253"/>
      <c r="AI72" s="291"/>
    </row>
    <row r="73" spans="5:35" ht="18" x14ac:dyDescent="0.25">
      <c r="E73" s="253"/>
      <c r="F73" s="253"/>
      <c r="G73" s="253"/>
      <c r="H73" s="253"/>
      <c r="I73" s="253"/>
      <c r="J73" s="253"/>
      <c r="K73" s="253"/>
      <c r="L73" s="253"/>
      <c r="M73" s="311"/>
      <c r="N73" s="311"/>
      <c r="O73" s="311"/>
      <c r="P73" s="253"/>
      <c r="Q73" s="253"/>
      <c r="R73" s="253"/>
      <c r="S73" s="265"/>
      <c r="T73" s="6"/>
      <c r="U73" s="294"/>
      <c r="V73" s="265"/>
      <c r="W73" s="265"/>
      <c r="X73" s="295"/>
      <c r="Y73" s="295"/>
      <c r="Z73" s="84"/>
      <c r="AA73" s="365" t="s">
        <v>364</v>
      </c>
      <c r="AB73" s="330" t="s">
        <v>328</v>
      </c>
      <c r="AC73" s="355">
        <v>1616.5355</v>
      </c>
      <c r="AD73" s="328">
        <v>1</v>
      </c>
      <c r="AE73" s="389">
        <v>1616.5355</v>
      </c>
      <c r="AF73" s="355">
        <v>309.24815347363011</v>
      </c>
      <c r="AG73" s="486">
        <v>392.05418704341048</v>
      </c>
      <c r="AH73" s="253"/>
      <c r="AI73" s="280"/>
    </row>
    <row r="74" spans="5:35" ht="17.25" x14ac:dyDescent="0.25">
      <c r="E74" s="253"/>
      <c r="F74" s="253"/>
      <c r="G74" s="253"/>
      <c r="H74" s="253"/>
      <c r="I74" s="253"/>
      <c r="J74" s="253"/>
      <c r="K74" s="253"/>
      <c r="L74" s="253"/>
      <c r="M74" s="311"/>
      <c r="N74" s="311"/>
      <c r="O74" s="311"/>
      <c r="P74" s="253"/>
      <c r="Q74" s="253"/>
      <c r="R74" s="253"/>
      <c r="S74" s="265"/>
      <c r="T74" s="6"/>
      <c r="U74" s="294"/>
      <c r="V74" s="265"/>
      <c r="W74" s="265"/>
      <c r="X74" s="295"/>
      <c r="Y74" s="295"/>
      <c r="Z74" s="84"/>
      <c r="AA74" s="352" t="s">
        <v>296</v>
      </c>
      <c r="AB74" s="176" t="s">
        <v>297</v>
      </c>
      <c r="AC74" s="375">
        <v>1636.5740000000001</v>
      </c>
      <c r="AD74" s="236">
        <v>1</v>
      </c>
      <c r="AE74" s="386">
        <v>1636.5740000000001</v>
      </c>
      <c r="AF74" s="375">
        <v>314.78116176046376</v>
      </c>
      <c r="AG74" s="381">
        <v>397.72600996343334</v>
      </c>
      <c r="AH74" s="253"/>
      <c r="AI74" s="291"/>
    </row>
    <row r="75" spans="5:35" ht="17.25" x14ac:dyDescent="0.25">
      <c r="E75" s="253"/>
      <c r="F75" s="253"/>
      <c r="G75" s="253"/>
      <c r="H75" s="253"/>
      <c r="I75" s="253"/>
      <c r="J75" s="253"/>
      <c r="K75" s="253"/>
      <c r="L75" s="253"/>
      <c r="M75" s="311"/>
      <c r="N75" s="311"/>
      <c r="O75" s="311"/>
      <c r="P75" s="253"/>
      <c r="Q75" s="253"/>
      <c r="R75" s="253"/>
      <c r="S75" s="265"/>
      <c r="T75" s="6"/>
      <c r="U75" s="294"/>
      <c r="V75" s="265"/>
      <c r="W75" s="265"/>
      <c r="X75" s="295"/>
      <c r="Y75" s="295"/>
      <c r="Z75" s="84"/>
      <c r="AA75" s="352" t="s">
        <v>296</v>
      </c>
      <c r="AB75" s="176" t="s">
        <v>297</v>
      </c>
      <c r="AC75" s="375">
        <v>1640.5689</v>
      </c>
      <c r="AD75" s="236">
        <v>1</v>
      </c>
      <c r="AE75" s="386">
        <v>1640.5689</v>
      </c>
      <c r="AF75" s="375">
        <v>320.42675405404952</v>
      </c>
      <c r="AG75" s="381">
        <v>404.14985268019223</v>
      </c>
      <c r="AH75" s="253"/>
      <c r="AI75" s="275"/>
    </row>
    <row r="76" spans="5:35" ht="18" x14ac:dyDescent="0.25">
      <c r="E76" s="253"/>
      <c r="F76" s="253"/>
      <c r="G76" s="253"/>
      <c r="H76" s="253"/>
      <c r="I76" s="253"/>
      <c r="J76" s="253"/>
      <c r="K76" s="253"/>
      <c r="L76" s="253"/>
      <c r="M76" s="311"/>
      <c r="N76" s="311"/>
      <c r="O76" s="311"/>
      <c r="P76" s="253"/>
      <c r="Q76" s="253"/>
      <c r="R76" s="253"/>
      <c r="S76" s="265"/>
      <c r="T76" s="84"/>
      <c r="U76" s="302"/>
      <c r="V76" s="265"/>
      <c r="W76" s="265"/>
      <c r="X76" s="295"/>
      <c r="Y76" s="295"/>
      <c r="Z76" s="84"/>
      <c r="AA76" s="365" t="s">
        <v>364</v>
      </c>
      <c r="AB76" s="330" t="s">
        <v>313</v>
      </c>
      <c r="AC76" s="355">
        <v>1655.5087000000001</v>
      </c>
      <c r="AD76" s="328">
        <v>1</v>
      </c>
      <c r="AE76" s="389">
        <v>1655.5087000000001</v>
      </c>
      <c r="AF76" s="355">
        <v>316.60944403538792</v>
      </c>
      <c r="AG76" s="486">
        <v>402.29970004262623</v>
      </c>
      <c r="AH76" s="253"/>
      <c r="AI76" s="270"/>
    </row>
    <row r="77" spans="5:35" ht="17.25" x14ac:dyDescent="0.25">
      <c r="E77" s="256"/>
      <c r="F77" s="256"/>
      <c r="G77" s="256"/>
      <c r="H77" s="253"/>
      <c r="I77" s="253"/>
      <c r="J77" s="253"/>
      <c r="K77" s="253"/>
      <c r="L77" s="253"/>
      <c r="M77" s="311"/>
      <c r="N77" s="311"/>
      <c r="O77" s="311"/>
      <c r="P77" s="253"/>
      <c r="Q77" s="253"/>
      <c r="R77" s="253"/>
      <c r="S77" s="253"/>
      <c r="T77" s="253"/>
      <c r="U77" s="253"/>
      <c r="V77" s="253"/>
      <c r="W77" s="253"/>
      <c r="X77" s="253"/>
      <c r="Y77" s="253"/>
      <c r="Z77" s="84"/>
      <c r="AA77" s="352" t="s">
        <v>296</v>
      </c>
      <c r="AB77" s="256" t="s">
        <v>297</v>
      </c>
      <c r="AC77" s="375">
        <v>1678.5958000000001</v>
      </c>
      <c r="AD77" s="236">
        <v>1</v>
      </c>
      <c r="AE77" s="386">
        <v>1678.5958000000001</v>
      </c>
      <c r="AF77" s="375">
        <v>315.10025500011096</v>
      </c>
      <c r="AG77" s="381">
        <v>400.86365623207757</v>
      </c>
      <c r="AH77" s="253"/>
      <c r="AI77" s="291"/>
    </row>
    <row r="78" spans="5:35" ht="17.25" x14ac:dyDescent="0.25">
      <c r="E78" s="253"/>
      <c r="F78" s="303"/>
      <c r="G78" s="303"/>
      <c r="H78" s="253"/>
      <c r="I78" s="253"/>
      <c r="J78" s="253"/>
      <c r="K78" s="253"/>
      <c r="L78" s="253"/>
      <c r="M78" s="311"/>
      <c r="N78" s="311"/>
      <c r="O78" s="311"/>
      <c r="P78" s="253"/>
      <c r="Q78" s="253"/>
      <c r="R78" s="253"/>
      <c r="S78" s="253"/>
      <c r="T78" s="253"/>
      <c r="U78" s="253"/>
      <c r="V78" s="253"/>
      <c r="W78" s="253"/>
      <c r="X78" s="253"/>
      <c r="Y78" s="253"/>
      <c r="Z78" s="84"/>
      <c r="AA78" s="352" t="s">
        <v>296</v>
      </c>
      <c r="AB78" s="256" t="s">
        <v>297</v>
      </c>
      <c r="AC78" s="375">
        <v>1681.5954999999999</v>
      </c>
      <c r="AD78" s="236">
        <v>1</v>
      </c>
      <c r="AE78" s="386">
        <v>1681.5954999999999</v>
      </c>
      <c r="AF78" s="375">
        <v>323.90074600676735</v>
      </c>
      <c r="AG78" s="381">
        <v>408.20639007414474</v>
      </c>
      <c r="AH78" s="253"/>
      <c r="AI78" s="270"/>
    </row>
    <row r="79" spans="5:35" ht="18" x14ac:dyDescent="0.25">
      <c r="E79" s="253"/>
      <c r="F79" s="253"/>
      <c r="G79" s="253"/>
      <c r="H79" s="253"/>
      <c r="I79" s="253"/>
      <c r="J79" s="253"/>
      <c r="K79" s="253"/>
      <c r="L79" s="253"/>
      <c r="M79" s="311"/>
      <c r="N79" s="311"/>
      <c r="O79" s="311"/>
      <c r="P79" s="253"/>
      <c r="Q79" s="253"/>
      <c r="R79" s="253"/>
      <c r="S79" s="253"/>
      <c r="T79" s="253"/>
      <c r="U79" s="253"/>
      <c r="V79" s="253"/>
      <c r="W79" s="253"/>
      <c r="X79" s="253"/>
      <c r="Y79" s="253"/>
      <c r="Z79" s="84"/>
      <c r="AA79" s="365" t="s">
        <v>364</v>
      </c>
      <c r="AB79" s="330" t="s">
        <v>329</v>
      </c>
      <c r="AC79" s="355">
        <v>1737.5617999999999</v>
      </c>
      <c r="AD79" s="328">
        <v>1</v>
      </c>
      <c r="AE79" s="389">
        <v>1737.5617999999999</v>
      </c>
      <c r="AF79" s="355">
        <v>320.1250989145106</v>
      </c>
      <c r="AG79" s="486">
        <v>405.61962866612191</v>
      </c>
      <c r="AH79" s="253"/>
      <c r="AI79" s="270"/>
    </row>
    <row r="80" spans="5:35" ht="17.25" x14ac:dyDescent="0.25">
      <c r="E80" s="253"/>
      <c r="F80" s="253"/>
      <c r="G80" s="253"/>
      <c r="H80" s="253"/>
      <c r="I80" s="253"/>
      <c r="J80" s="253"/>
      <c r="K80" s="253"/>
      <c r="L80" s="253"/>
      <c r="M80" s="311"/>
      <c r="N80" s="311"/>
      <c r="O80" s="311"/>
      <c r="P80" s="255"/>
      <c r="Q80" s="253"/>
      <c r="R80" s="253"/>
      <c r="S80" s="253"/>
      <c r="T80" s="253"/>
      <c r="U80" s="253"/>
      <c r="V80" s="253"/>
      <c r="W80" s="253"/>
      <c r="X80" s="253"/>
      <c r="Y80" s="253"/>
      <c r="Z80" s="84"/>
      <c r="AA80" s="352" t="s">
        <v>296</v>
      </c>
      <c r="AB80" s="256" t="s">
        <v>297</v>
      </c>
      <c r="AC80" s="375">
        <v>1757.6379999999999</v>
      </c>
      <c r="AD80" s="236">
        <v>1</v>
      </c>
      <c r="AE80" s="386">
        <v>1757.6379999999999</v>
      </c>
      <c r="AF80" s="375">
        <v>330.76728272034836</v>
      </c>
      <c r="AG80" s="381">
        <v>416.50947300777329</v>
      </c>
      <c r="AH80" s="253"/>
      <c r="AI80" s="291"/>
    </row>
    <row r="81" spans="5:35" ht="17.25" x14ac:dyDescent="0.25">
      <c r="E81" s="253"/>
      <c r="F81" s="253"/>
      <c r="G81" s="253"/>
      <c r="H81" s="253"/>
      <c r="I81" s="253"/>
      <c r="J81" s="253"/>
      <c r="K81" s="253"/>
      <c r="L81" s="253"/>
      <c r="M81" s="311"/>
      <c r="N81" s="311"/>
      <c r="O81" s="311"/>
      <c r="P81" s="255"/>
      <c r="Q81" s="253"/>
      <c r="R81" s="255"/>
      <c r="S81" s="255"/>
      <c r="T81" s="255"/>
      <c r="U81" s="255"/>
      <c r="V81" s="255"/>
      <c r="W81" s="255"/>
      <c r="X81" s="255"/>
      <c r="Y81" s="255"/>
      <c r="Z81" s="84"/>
      <c r="AA81" s="352" t="s">
        <v>296</v>
      </c>
      <c r="AB81" s="256" t="s">
        <v>297</v>
      </c>
      <c r="AC81" s="375">
        <v>1763.6486</v>
      </c>
      <c r="AD81" s="236">
        <v>1</v>
      </c>
      <c r="AE81" s="386">
        <v>1763.6486</v>
      </c>
      <c r="AF81" s="375">
        <v>339.97983979458809</v>
      </c>
      <c r="AG81" s="381">
        <v>425.78807088546921</v>
      </c>
      <c r="AH81" s="253"/>
      <c r="AI81" s="270"/>
    </row>
    <row r="82" spans="5:35" ht="17.25" x14ac:dyDescent="0.25">
      <c r="E82" s="253"/>
      <c r="F82" s="253"/>
      <c r="G82" s="253"/>
      <c r="H82" s="253"/>
      <c r="I82" s="253"/>
      <c r="J82" s="253"/>
      <c r="K82" s="253"/>
      <c r="L82" s="253"/>
      <c r="M82" s="311"/>
      <c r="N82" s="311"/>
      <c r="O82" s="311"/>
      <c r="P82" s="255"/>
      <c r="Q82" s="253"/>
      <c r="R82" s="255"/>
      <c r="S82" s="255"/>
      <c r="T82" s="255"/>
      <c r="U82" s="255"/>
      <c r="V82" s="255"/>
      <c r="W82" s="255"/>
      <c r="X82" s="255"/>
      <c r="Y82" s="255"/>
      <c r="Z82" s="84"/>
      <c r="AA82" s="352" t="s">
        <v>296</v>
      </c>
      <c r="AB82" s="256" t="s">
        <v>297</v>
      </c>
      <c r="AC82" s="375">
        <v>1768.654</v>
      </c>
      <c r="AD82" s="236">
        <v>1</v>
      </c>
      <c r="AE82" s="386">
        <v>1768.654</v>
      </c>
      <c r="AF82" s="375">
        <v>330.97612285560967</v>
      </c>
      <c r="AG82" s="381">
        <v>418.68412959456612</v>
      </c>
      <c r="AH82" s="253"/>
      <c r="AI82" s="270"/>
    </row>
    <row r="83" spans="5:35" ht="18" x14ac:dyDescent="0.25">
      <c r="E83" s="253"/>
      <c r="F83" s="253"/>
      <c r="G83" s="253"/>
      <c r="H83" s="253"/>
      <c r="I83" s="253"/>
      <c r="J83" s="253"/>
      <c r="K83" s="253"/>
      <c r="L83" s="253"/>
      <c r="M83" s="311"/>
      <c r="N83" s="311"/>
      <c r="O83" s="311"/>
      <c r="P83" s="255"/>
      <c r="Q83" s="253"/>
      <c r="R83" s="255"/>
      <c r="S83" s="255"/>
      <c r="T83" s="255"/>
      <c r="U83" s="255"/>
      <c r="V83" s="255"/>
      <c r="W83" s="255"/>
      <c r="X83" s="255"/>
      <c r="Y83" s="255"/>
      <c r="Z83" s="84"/>
      <c r="AA83" s="365" t="s">
        <v>364</v>
      </c>
      <c r="AB83" s="330" t="s">
        <v>330</v>
      </c>
      <c r="AC83" s="355">
        <v>1778.5882999999999</v>
      </c>
      <c r="AD83" s="328">
        <v>1</v>
      </c>
      <c r="AE83" s="389">
        <v>1778.5882999999999</v>
      </c>
      <c r="AF83" s="355">
        <v>327.92706189899218</v>
      </c>
      <c r="AG83" s="486">
        <v>414.02800130486423</v>
      </c>
      <c r="AH83" s="253"/>
      <c r="AI83" s="270"/>
    </row>
    <row r="84" spans="5:35" ht="18" x14ac:dyDescent="0.25">
      <c r="E84" s="253"/>
      <c r="F84" s="253"/>
      <c r="G84" s="253"/>
      <c r="H84" s="253"/>
      <c r="I84" s="253"/>
      <c r="J84" s="253"/>
      <c r="K84" s="253"/>
      <c r="L84" s="253"/>
      <c r="M84" s="311"/>
      <c r="N84" s="311"/>
      <c r="O84" s="311"/>
      <c r="P84" s="255"/>
      <c r="Q84" s="253"/>
      <c r="R84" s="255"/>
      <c r="S84" s="255"/>
      <c r="T84" s="255"/>
      <c r="U84" s="255"/>
      <c r="V84" s="255"/>
      <c r="W84" s="255"/>
      <c r="X84" s="255"/>
      <c r="Y84" s="255"/>
      <c r="Z84" s="84"/>
      <c r="AA84" s="365" t="s">
        <v>364</v>
      </c>
      <c r="AB84" s="330" t="s">
        <v>331</v>
      </c>
      <c r="AC84" s="355">
        <v>1819.6149</v>
      </c>
      <c r="AD84" s="328">
        <v>1</v>
      </c>
      <c r="AE84" s="389">
        <v>1819.6149</v>
      </c>
      <c r="AF84" s="355">
        <v>337.03562584769259</v>
      </c>
      <c r="AG84" s="486">
        <v>422.95850674389453</v>
      </c>
      <c r="AH84" s="253"/>
      <c r="AI84" s="291"/>
    </row>
    <row r="85" spans="5:35" ht="17.25" x14ac:dyDescent="0.25">
      <c r="E85" s="253"/>
      <c r="F85" s="253"/>
      <c r="G85" s="253"/>
      <c r="H85" s="253"/>
      <c r="I85" s="253"/>
      <c r="J85" s="253"/>
      <c r="K85" s="253"/>
      <c r="L85" s="253"/>
      <c r="M85" s="311"/>
      <c r="N85" s="311"/>
      <c r="O85" s="311"/>
      <c r="P85" s="255"/>
      <c r="Q85" s="253"/>
      <c r="R85" s="255"/>
      <c r="S85" s="305"/>
      <c r="T85" s="255"/>
      <c r="U85" s="304"/>
      <c r="V85" s="305"/>
      <c r="W85" s="305"/>
      <c r="X85" s="255"/>
      <c r="Y85" s="306"/>
      <c r="Z85" s="84"/>
      <c r="AA85" s="352" t="s">
        <v>296</v>
      </c>
      <c r="AB85" s="256" t="s">
        <v>297</v>
      </c>
      <c r="AC85" s="375">
        <v>1861.6489999999999</v>
      </c>
      <c r="AD85" s="236">
        <v>1</v>
      </c>
      <c r="AE85" s="386">
        <v>1861.6489999999999</v>
      </c>
      <c r="AF85" s="375">
        <v>344.54000966035744</v>
      </c>
      <c r="AG85" s="381">
        <v>429.34833944177251</v>
      </c>
      <c r="AH85" s="253"/>
      <c r="AI85" s="291"/>
    </row>
    <row r="86" spans="5:35" ht="17.25" x14ac:dyDescent="0.25">
      <c r="E86" s="253"/>
      <c r="F86" s="253"/>
      <c r="G86" s="253"/>
      <c r="H86" s="253"/>
      <c r="I86" s="253"/>
      <c r="J86" s="253"/>
      <c r="K86" s="253"/>
      <c r="L86" s="253"/>
      <c r="M86" s="311"/>
      <c r="N86" s="311"/>
      <c r="O86" s="311"/>
      <c r="P86" s="255"/>
      <c r="Q86" s="253"/>
      <c r="R86" s="264"/>
      <c r="S86" s="265"/>
      <c r="T86" s="255"/>
      <c r="U86" s="264"/>
      <c r="V86" s="265"/>
      <c r="W86" s="265"/>
      <c r="X86" s="255"/>
      <c r="Y86" s="295"/>
      <c r="Z86" s="84"/>
      <c r="AA86" s="352" t="s">
        <v>296</v>
      </c>
      <c r="AB86" s="256" t="s">
        <v>297</v>
      </c>
      <c r="AC86" s="375">
        <v>1919.6908000000001</v>
      </c>
      <c r="AD86" s="236">
        <v>1</v>
      </c>
      <c r="AE86" s="386">
        <v>1919.6908000000001</v>
      </c>
      <c r="AF86" s="375">
        <v>350.27851417165471</v>
      </c>
      <c r="AG86" s="381">
        <v>436.53499682720297</v>
      </c>
      <c r="AH86" s="253"/>
      <c r="AI86" s="270"/>
    </row>
    <row r="87" spans="5:35" ht="17.25" x14ac:dyDescent="0.25">
      <c r="E87" s="253"/>
      <c r="F87" s="253"/>
      <c r="G87" s="253"/>
      <c r="H87" s="253"/>
      <c r="I87" s="253"/>
      <c r="J87" s="253"/>
      <c r="K87" s="253"/>
      <c r="L87" s="253"/>
      <c r="M87" s="311"/>
      <c r="N87" s="311"/>
      <c r="O87" s="311"/>
      <c r="P87" s="255"/>
      <c r="Q87" s="253"/>
      <c r="R87" s="264"/>
      <c r="S87" s="265"/>
      <c r="T87" s="255"/>
      <c r="U87" s="307"/>
      <c r="V87" s="265"/>
      <c r="W87" s="265"/>
      <c r="X87" s="255"/>
      <c r="Y87" s="306"/>
      <c r="Z87" s="84"/>
      <c r="AA87" s="352" t="s">
        <v>296</v>
      </c>
      <c r="AB87" s="256" t="s">
        <v>297</v>
      </c>
      <c r="AC87" s="375">
        <v>1925.7013999999999</v>
      </c>
      <c r="AD87" s="236">
        <v>1</v>
      </c>
      <c r="AE87" s="386">
        <v>1925.7013999999999</v>
      </c>
      <c r="AF87" s="375">
        <v>356.47522929044476</v>
      </c>
      <c r="AG87" s="381">
        <v>443.07325272506057</v>
      </c>
      <c r="AH87" s="253"/>
      <c r="AI87" s="275"/>
    </row>
    <row r="88" spans="5:35" ht="18" x14ac:dyDescent="0.25">
      <c r="E88" s="253"/>
      <c r="F88" s="253"/>
      <c r="G88" s="253"/>
      <c r="H88" s="253"/>
      <c r="I88" s="253"/>
      <c r="J88" s="253"/>
      <c r="K88" s="253"/>
      <c r="L88" s="253"/>
      <c r="M88" s="311"/>
      <c r="N88" s="311"/>
      <c r="O88" s="311"/>
      <c r="P88" s="255"/>
      <c r="Q88" s="253"/>
      <c r="R88" s="264"/>
      <c r="S88" s="265"/>
      <c r="T88" s="255"/>
      <c r="U88" s="264"/>
      <c r="V88" s="265"/>
      <c r="W88" s="265"/>
      <c r="X88" s="255"/>
      <c r="Y88" s="295"/>
      <c r="Z88" s="84"/>
      <c r="AA88" s="365" t="s">
        <v>364</v>
      </c>
      <c r="AB88" s="330" t="s">
        <v>332</v>
      </c>
      <c r="AC88" s="355">
        <v>1940.6412</v>
      </c>
      <c r="AD88" s="328">
        <v>1</v>
      </c>
      <c r="AE88" s="389">
        <v>1940.6412</v>
      </c>
      <c r="AF88" s="355">
        <v>344.02896915789711</v>
      </c>
      <c r="AG88" s="486">
        <v>432.0186786477347</v>
      </c>
      <c r="AH88" s="253"/>
      <c r="AI88" s="270"/>
    </row>
    <row r="89" spans="5:35" ht="18" x14ac:dyDescent="0.25">
      <c r="E89" s="253"/>
      <c r="F89" s="253"/>
      <c r="G89" s="253"/>
      <c r="H89" s="253"/>
      <c r="I89" s="253"/>
      <c r="J89" s="253"/>
      <c r="K89" s="253"/>
      <c r="L89" s="253"/>
      <c r="M89" s="311"/>
      <c r="N89" s="311"/>
      <c r="O89" s="311"/>
      <c r="P89" s="255"/>
      <c r="Q89" s="253"/>
      <c r="R89" s="264"/>
      <c r="S89" s="265"/>
      <c r="T89" s="255"/>
      <c r="U89" s="264"/>
      <c r="V89" s="265"/>
      <c r="W89" s="265"/>
      <c r="X89" s="255"/>
      <c r="Y89" s="295"/>
      <c r="Z89" s="84"/>
      <c r="AA89" s="365" t="s">
        <v>364</v>
      </c>
      <c r="AB89" s="330" t="s">
        <v>333</v>
      </c>
      <c r="AC89" s="355">
        <v>1981.6677</v>
      </c>
      <c r="AD89" s="328">
        <v>1</v>
      </c>
      <c r="AE89" s="389">
        <v>1981.6677</v>
      </c>
      <c r="AF89" s="355">
        <v>353.58817351179249</v>
      </c>
      <c r="AG89" s="486">
        <v>441.39322176682538</v>
      </c>
      <c r="AH89" s="253"/>
      <c r="AI89" s="270"/>
    </row>
    <row r="90" spans="5:35" ht="18" x14ac:dyDescent="0.25">
      <c r="E90" s="253"/>
      <c r="F90" s="253"/>
      <c r="G90" s="253"/>
      <c r="H90" s="253"/>
      <c r="I90" s="253"/>
      <c r="J90" s="253"/>
      <c r="K90" s="253"/>
      <c r="L90" s="253"/>
      <c r="M90" s="311"/>
      <c r="N90" s="311"/>
      <c r="O90" s="311"/>
      <c r="P90" s="255"/>
      <c r="Q90" s="253"/>
      <c r="R90" s="264"/>
      <c r="S90" s="265"/>
      <c r="T90" s="255"/>
      <c r="U90" s="264"/>
      <c r="V90" s="265"/>
      <c r="W90" s="265"/>
      <c r="X90" s="255"/>
      <c r="Y90" s="295"/>
      <c r="Z90" s="84"/>
      <c r="AA90" s="365" t="s">
        <v>364</v>
      </c>
      <c r="AB90" s="330" t="s">
        <v>334</v>
      </c>
      <c r="AC90" s="355">
        <v>2022.6943000000001</v>
      </c>
      <c r="AD90" s="328">
        <v>1</v>
      </c>
      <c r="AE90" s="389">
        <v>2022.6943000000001</v>
      </c>
      <c r="AF90" s="355">
        <v>359.98432873435422</v>
      </c>
      <c r="AG90" s="486">
        <v>447.68475425372219</v>
      </c>
      <c r="AH90" s="253"/>
      <c r="AI90" s="291"/>
    </row>
    <row r="91" spans="5:35" ht="18" x14ac:dyDescent="0.25">
      <c r="E91" s="253"/>
      <c r="F91" s="253"/>
      <c r="G91" s="253"/>
      <c r="H91" s="253"/>
      <c r="I91" s="253"/>
      <c r="J91" s="253"/>
      <c r="K91" s="253"/>
      <c r="L91" s="253"/>
      <c r="M91" s="311"/>
      <c r="N91" s="311"/>
      <c r="O91" s="311"/>
      <c r="P91" s="255"/>
      <c r="Q91" s="253"/>
      <c r="R91" s="264"/>
      <c r="S91" s="265"/>
      <c r="T91" s="255"/>
      <c r="U91" s="264"/>
      <c r="V91" s="265"/>
      <c r="W91" s="265"/>
      <c r="X91" s="255"/>
      <c r="Y91" s="295"/>
      <c r="Z91" s="84"/>
      <c r="AA91" s="365" t="s">
        <v>364</v>
      </c>
      <c r="AB91" s="330" t="s">
        <v>335</v>
      </c>
      <c r="AC91" s="355">
        <v>2102.694</v>
      </c>
      <c r="AD91" s="328">
        <v>1</v>
      </c>
      <c r="AE91" s="389">
        <v>2102.694</v>
      </c>
      <c r="AF91" s="355">
        <v>365.23327923445265</v>
      </c>
      <c r="AG91" s="486">
        <v>455.20448210062716</v>
      </c>
      <c r="AH91" s="253"/>
      <c r="AI91" s="270"/>
    </row>
    <row r="92" spans="5:35" ht="17.25" x14ac:dyDescent="0.25">
      <c r="E92" s="253"/>
      <c r="F92" s="253"/>
      <c r="G92" s="253"/>
      <c r="H92" s="253"/>
      <c r="I92" s="253"/>
      <c r="J92" s="253"/>
      <c r="K92" s="253"/>
      <c r="L92" s="253"/>
      <c r="M92" s="311"/>
      <c r="N92" s="311"/>
      <c r="O92" s="311"/>
      <c r="P92" s="255"/>
      <c r="Q92" s="253"/>
      <c r="R92" s="264"/>
      <c r="S92" s="265"/>
      <c r="T92" s="255"/>
      <c r="U92" s="264"/>
      <c r="V92" s="265"/>
      <c r="W92" s="265"/>
      <c r="X92" s="255"/>
      <c r="Y92" s="295"/>
      <c r="Z92" s="84"/>
      <c r="AA92" s="365" t="s">
        <v>365</v>
      </c>
      <c r="AB92" s="330" t="s">
        <v>336</v>
      </c>
      <c r="AC92" s="387">
        <v>2174.7862</v>
      </c>
      <c r="AD92" s="328">
        <v>1</v>
      </c>
      <c r="AE92" s="389">
        <v>2174.7862</v>
      </c>
      <c r="AF92" s="355">
        <v>380.62814100727974</v>
      </c>
      <c r="AG92" s="486">
        <v>471.22780906924362</v>
      </c>
      <c r="AH92" s="253"/>
      <c r="AI92" s="291"/>
    </row>
    <row r="93" spans="5:35" ht="17.25" x14ac:dyDescent="0.25">
      <c r="E93" s="253"/>
      <c r="F93" s="253"/>
      <c r="G93" s="253"/>
      <c r="H93" s="253"/>
      <c r="I93" s="253"/>
      <c r="J93" s="253"/>
      <c r="K93" s="253"/>
      <c r="L93" s="253"/>
      <c r="M93" s="311"/>
      <c r="N93" s="311"/>
      <c r="O93" s="311"/>
      <c r="P93" s="255"/>
      <c r="Q93" s="253"/>
      <c r="R93" s="264"/>
      <c r="S93" s="265"/>
      <c r="T93" s="255"/>
      <c r="U93" s="113"/>
      <c r="V93" s="265"/>
      <c r="W93" s="265"/>
      <c r="X93" s="255"/>
      <c r="Y93" s="111"/>
      <c r="Z93" s="84"/>
      <c r="AA93" s="385" t="s">
        <v>337</v>
      </c>
      <c r="AB93" s="276" t="s">
        <v>338</v>
      </c>
      <c r="AC93" s="356">
        <v>2184.7471</v>
      </c>
      <c r="AD93" s="369">
        <v>1</v>
      </c>
      <c r="AE93" s="386">
        <v>2184.7471</v>
      </c>
      <c r="AF93" s="376">
        <v>376.72547243567112</v>
      </c>
      <c r="AG93" s="487">
        <v>467.74429671140422</v>
      </c>
      <c r="AH93" s="253"/>
      <c r="AI93" s="291"/>
    </row>
    <row r="94" spans="5:35" ht="18" x14ac:dyDescent="0.25">
      <c r="E94" s="253"/>
      <c r="F94" s="253"/>
      <c r="G94" s="253"/>
      <c r="H94" s="253"/>
      <c r="I94" s="253"/>
      <c r="J94" s="253"/>
      <c r="K94" s="253"/>
      <c r="L94" s="253"/>
      <c r="M94" s="311"/>
      <c r="N94" s="311"/>
      <c r="O94" s="311"/>
      <c r="P94" s="255"/>
      <c r="Q94" s="253"/>
      <c r="R94" s="264"/>
      <c r="S94" s="265"/>
      <c r="T94" s="255"/>
      <c r="U94" s="264"/>
      <c r="V94" s="265"/>
      <c r="W94" s="265"/>
      <c r="X94" s="255"/>
      <c r="Y94" s="295"/>
      <c r="Z94" s="84"/>
      <c r="AA94" s="365" t="s">
        <v>364</v>
      </c>
      <c r="AB94" s="330" t="s">
        <v>339</v>
      </c>
      <c r="AC94" s="355">
        <v>2225.7736</v>
      </c>
      <c r="AD94" s="328">
        <v>1</v>
      </c>
      <c r="AE94" s="389">
        <v>2225.7736</v>
      </c>
      <c r="AF94" s="355">
        <v>385.37988736470083</v>
      </c>
      <c r="AG94" s="486">
        <v>472.16488540309217</v>
      </c>
      <c r="AH94" s="253"/>
      <c r="AI94" s="291"/>
    </row>
    <row r="95" spans="5:35" ht="18" x14ac:dyDescent="0.25">
      <c r="E95" s="253"/>
      <c r="F95" s="253"/>
      <c r="G95" s="253"/>
      <c r="H95" s="253"/>
      <c r="I95" s="253"/>
      <c r="J95" s="253"/>
      <c r="K95" s="253"/>
      <c r="L95" s="253"/>
      <c r="M95" s="311"/>
      <c r="N95" s="311"/>
      <c r="O95" s="311"/>
      <c r="P95" s="255"/>
      <c r="Q95" s="253"/>
      <c r="R95" s="308"/>
      <c r="S95" s="265"/>
      <c r="T95" s="255"/>
      <c r="U95" s="264"/>
      <c r="V95" s="265"/>
      <c r="W95" s="265"/>
      <c r="X95" s="255"/>
      <c r="Y95" s="295"/>
      <c r="Z95" s="84"/>
      <c r="AA95" s="365" t="s">
        <v>364</v>
      </c>
      <c r="AB95" s="330" t="s">
        <v>340</v>
      </c>
      <c r="AC95" s="355">
        <v>2387.8265000000001</v>
      </c>
      <c r="AD95" s="328">
        <v>1</v>
      </c>
      <c r="AE95" s="389">
        <v>2387.8265000000001</v>
      </c>
      <c r="AF95" s="355">
        <v>400.19966670107135</v>
      </c>
      <c r="AG95" s="486">
        <v>486.2436476124218</v>
      </c>
      <c r="AH95" s="253"/>
      <c r="AI95" s="309"/>
    </row>
    <row r="96" spans="5:35" ht="17.25" x14ac:dyDescent="0.25">
      <c r="E96" s="253"/>
      <c r="F96" s="253"/>
      <c r="G96" s="253"/>
      <c r="H96" s="253"/>
      <c r="I96" s="253"/>
      <c r="J96" s="253"/>
      <c r="K96" s="253"/>
      <c r="L96" s="253"/>
      <c r="M96" s="311"/>
      <c r="N96" s="311"/>
      <c r="O96" s="311"/>
      <c r="P96" s="255"/>
      <c r="Q96" s="253"/>
      <c r="R96" s="264"/>
      <c r="S96" s="265"/>
      <c r="T96" s="255"/>
      <c r="U96" s="264"/>
      <c r="V96" s="265"/>
      <c r="W96" s="265"/>
      <c r="X96" s="255"/>
      <c r="Y96" s="295"/>
      <c r="Z96" s="84"/>
      <c r="AA96" s="352" t="s">
        <v>303</v>
      </c>
      <c r="AB96" s="256" t="s">
        <v>297</v>
      </c>
      <c r="AC96" s="375">
        <v>446.13529999999997</v>
      </c>
      <c r="AD96" s="236">
        <v>2</v>
      </c>
      <c r="AE96" s="386">
        <v>892.27059999999994</v>
      </c>
      <c r="AF96" s="375">
        <v>201.85196316423423</v>
      </c>
      <c r="AG96" s="381">
        <v>302.31574751622031</v>
      </c>
      <c r="AH96" s="253"/>
      <c r="AI96" s="291"/>
    </row>
    <row r="97" spans="5:35" ht="17.25" x14ac:dyDescent="0.25">
      <c r="E97" s="253"/>
      <c r="F97" s="253"/>
      <c r="G97" s="253"/>
      <c r="H97" s="253"/>
      <c r="I97" s="253"/>
      <c r="J97" s="253"/>
      <c r="K97" s="253"/>
      <c r="L97" s="253"/>
      <c r="M97" s="311"/>
      <c r="N97" s="311"/>
      <c r="O97" s="311"/>
      <c r="P97" s="255"/>
      <c r="Q97" s="253"/>
      <c r="R97" s="264"/>
      <c r="S97" s="265"/>
      <c r="T97" s="255"/>
      <c r="U97" s="264"/>
      <c r="V97" s="265"/>
      <c r="W97" s="265"/>
      <c r="X97" s="255"/>
      <c r="Y97" s="295"/>
      <c r="Z97" s="84"/>
      <c r="AA97" s="352" t="s">
        <v>303</v>
      </c>
      <c r="AB97" s="256" t="s">
        <v>297</v>
      </c>
      <c r="AC97" s="375">
        <v>468.64609999999999</v>
      </c>
      <c r="AD97" s="236">
        <v>2</v>
      </c>
      <c r="AE97" s="386">
        <v>937.29219999999998</v>
      </c>
      <c r="AF97" s="375">
        <v>213.21480962011742</v>
      </c>
      <c r="AG97" s="381">
        <v>314.00398574880342</v>
      </c>
      <c r="AH97" s="253"/>
      <c r="AI97" s="291"/>
    </row>
    <row r="98" spans="5:35" ht="17.25" x14ac:dyDescent="0.25">
      <c r="E98" s="253"/>
      <c r="F98" s="253"/>
      <c r="G98" s="253"/>
      <c r="H98" s="253"/>
      <c r="I98" s="253"/>
      <c r="J98" s="253"/>
      <c r="K98" s="253"/>
      <c r="L98" s="253"/>
      <c r="M98" s="311"/>
      <c r="N98" s="311"/>
      <c r="O98" s="311"/>
      <c r="P98" s="255"/>
      <c r="Q98" s="253"/>
      <c r="R98" s="264"/>
      <c r="S98" s="265"/>
      <c r="T98" s="255"/>
      <c r="U98" s="264"/>
      <c r="V98" s="265"/>
      <c r="W98" s="265"/>
      <c r="X98" s="255"/>
      <c r="Y98" s="295"/>
      <c r="Z98" s="84"/>
      <c r="AA98" s="352" t="s">
        <v>303</v>
      </c>
      <c r="AB98" s="256" t="s">
        <v>297</v>
      </c>
      <c r="AC98" s="375">
        <v>489.15940000000001</v>
      </c>
      <c r="AD98" s="236">
        <v>2</v>
      </c>
      <c r="AE98" s="386">
        <v>978.31880000000001</v>
      </c>
      <c r="AF98" s="375">
        <v>198.7567543775761</v>
      </c>
      <c r="AG98" s="381">
        <v>291.94081521438932</v>
      </c>
      <c r="AH98" s="253"/>
      <c r="AI98" s="291"/>
    </row>
    <row r="99" spans="5:35" ht="17.25" x14ac:dyDescent="0.25">
      <c r="E99" s="253"/>
      <c r="F99" s="253"/>
      <c r="G99" s="253"/>
      <c r="H99" s="253"/>
      <c r="I99" s="253"/>
      <c r="J99" s="253"/>
      <c r="K99" s="253"/>
      <c r="L99" s="253"/>
      <c r="M99" s="311"/>
      <c r="N99" s="311"/>
      <c r="O99" s="311"/>
      <c r="P99" s="255"/>
      <c r="Q99" s="253"/>
      <c r="R99" s="264"/>
      <c r="S99" s="265"/>
      <c r="T99" s="255"/>
      <c r="U99" s="264"/>
      <c r="V99" s="265"/>
      <c r="W99" s="265"/>
      <c r="X99" s="255"/>
      <c r="Y99" s="295"/>
      <c r="Z99" s="84"/>
      <c r="AA99" s="352" t="s">
        <v>303</v>
      </c>
      <c r="AB99" s="256" t="s">
        <v>297</v>
      </c>
      <c r="AC99" s="375">
        <v>496.6592</v>
      </c>
      <c r="AD99" s="236">
        <v>2</v>
      </c>
      <c r="AE99" s="386">
        <v>993.3184</v>
      </c>
      <c r="AF99" s="375">
        <v>215.04621504650595</v>
      </c>
      <c r="AG99" s="381">
        <v>315.11701796202931</v>
      </c>
      <c r="AH99" s="253"/>
      <c r="AI99" s="280"/>
    </row>
    <row r="100" spans="5:35" ht="17.25" x14ac:dyDescent="0.25">
      <c r="E100" s="253"/>
      <c r="F100" s="253"/>
      <c r="G100" s="253"/>
      <c r="H100" s="253"/>
      <c r="I100" s="253"/>
      <c r="J100" s="253"/>
      <c r="K100" s="253"/>
      <c r="L100" s="253"/>
      <c r="M100" s="311"/>
      <c r="N100" s="311"/>
      <c r="O100" s="311"/>
      <c r="P100" s="255"/>
      <c r="Q100" s="253"/>
      <c r="R100" s="308"/>
      <c r="S100" s="265"/>
      <c r="T100" s="255"/>
      <c r="U100" s="264"/>
      <c r="V100" s="265"/>
      <c r="W100" s="265"/>
      <c r="X100" s="255"/>
      <c r="Y100" s="295"/>
      <c r="Z100" s="84"/>
      <c r="AA100" s="352" t="s">
        <v>303</v>
      </c>
      <c r="AB100" s="256" t="s">
        <v>297</v>
      </c>
      <c r="AC100" s="375">
        <v>523.19629999999995</v>
      </c>
      <c r="AD100" s="236">
        <v>2</v>
      </c>
      <c r="AE100" s="386">
        <v>1046.3925999999999</v>
      </c>
      <c r="AF100" s="375">
        <v>202.31571527179437</v>
      </c>
      <c r="AG100" s="381">
        <v>299.37685616823359</v>
      </c>
      <c r="AH100" s="253"/>
      <c r="AI100" s="270"/>
    </row>
    <row r="101" spans="5:35" ht="17.25" x14ac:dyDescent="0.25">
      <c r="E101" s="253"/>
      <c r="F101" s="253"/>
      <c r="G101" s="253"/>
      <c r="H101" s="253"/>
      <c r="I101" s="253"/>
      <c r="J101" s="253"/>
      <c r="K101" s="253"/>
      <c r="L101" s="253"/>
      <c r="M101" s="311"/>
      <c r="N101" s="311"/>
      <c r="O101" s="311"/>
      <c r="P101" s="255"/>
      <c r="Q101" s="253"/>
      <c r="R101" s="264"/>
      <c r="S101" s="265"/>
      <c r="T101" s="255"/>
      <c r="U101" s="264"/>
      <c r="V101" s="265"/>
      <c r="W101" s="265"/>
      <c r="X101" s="255"/>
      <c r="Y101" s="295"/>
      <c r="Z101" s="84"/>
      <c r="AA101" s="352" t="s">
        <v>303</v>
      </c>
      <c r="AB101" s="256" t="s">
        <v>297</v>
      </c>
      <c r="AC101" s="375">
        <v>558.69100000000003</v>
      </c>
      <c r="AD101" s="236">
        <v>2</v>
      </c>
      <c r="AE101" s="386">
        <v>1117.3820000000001</v>
      </c>
      <c r="AF101" s="375">
        <v>215.79735513810886</v>
      </c>
      <c r="AG101" s="381">
        <v>315.48855060739271</v>
      </c>
      <c r="AH101" s="253"/>
      <c r="AI101" s="270"/>
    </row>
    <row r="102" spans="5:35" ht="17.25" x14ac:dyDescent="0.25">
      <c r="E102" s="253"/>
      <c r="F102" s="253"/>
      <c r="G102" s="253"/>
      <c r="H102" s="253"/>
      <c r="I102" s="253"/>
      <c r="J102" s="253"/>
      <c r="K102" s="253"/>
      <c r="L102" s="253"/>
      <c r="M102" s="311"/>
      <c r="N102" s="311"/>
      <c r="O102" s="311"/>
      <c r="P102" s="255"/>
      <c r="Q102" s="253"/>
      <c r="R102" s="264"/>
      <c r="S102" s="265"/>
      <c r="T102" s="255"/>
      <c r="U102" s="264"/>
      <c r="V102" s="265"/>
      <c r="W102" s="265"/>
      <c r="X102" s="255"/>
      <c r="Y102" s="295"/>
      <c r="Z102" s="84"/>
      <c r="AA102" s="352" t="s">
        <v>303</v>
      </c>
      <c r="AB102" s="256" t="s">
        <v>297</v>
      </c>
      <c r="AC102" s="375">
        <v>573.69629999999995</v>
      </c>
      <c r="AD102" s="236">
        <v>2</v>
      </c>
      <c r="AE102" s="386">
        <v>1147.3925999999999</v>
      </c>
      <c r="AF102" s="375">
        <v>223.58723403590071</v>
      </c>
      <c r="AG102" s="381">
        <v>323.19660683542861</v>
      </c>
      <c r="AH102" s="253"/>
      <c r="AI102" s="270"/>
    </row>
    <row r="103" spans="5:35" ht="17.25" x14ac:dyDescent="0.25">
      <c r="E103" s="253"/>
      <c r="F103" s="253"/>
      <c r="G103" s="253"/>
      <c r="H103" s="253"/>
      <c r="I103" s="253"/>
      <c r="J103" s="253"/>
      <c r="K103" s="253"/>
      <c r="L103" s="253"/>
      <c r="M103" s="311"/>
      <c r="N103" s="311"/>
      <c r="O103" s="311"/>
      <c r="P103" s="255"/>
      <c r="Q103" s="253"/>
      <c r="R103" s="264"/>
      <c r="S103" s="265"/>
      <c r="T103" s="255"/>
      <c r="U103" s="264"/>
      <c r="V103" s="265"/>
      <c r="W103" s="265"/>
      <c r="X103" s="255"/>
      <c r="Y103" s="295"/>
      <c r="Z103" s="84"/>
      <c r="AA103" s="352" t="s">
        <v>303</v>
      </c>
      <c r="AB103" s="256" t="s">
        <v>297</v>
      </c>
      <c r="AC103" s="375">
        <v>651.21220000000005</v>
      </c>
      <c r="AD103" s="236">
        <v>2</v>
      </c>
      <c r="AE103" s="386">
        <v>1302.4244000000001</v>
      </c>
      <c r="AF103" s="375">
        <v>240.75532937798818</v>
      </c>
      <c r="AG103" s="381">
        <v>340.25031095451641</v>
      </c>
      <c r="AH103" s="253"/>
      <c r="AI103" s="270"/>
    </row>
    <row r="104" spans="5:35" ht="17.25" x14ac:dyDescent="0.25">
      <c r="E104" s="253"/>
      <c r="F104" s="253"/>
      <c r="G104" s="253"/>
      <c r="H104" s="253"/>
      <c r="I104" s="253"/>
      <c r="J104" s="253"/>
      <c r="K104" s="253"/>
      <c r="L104" s="253"/>
      <c r="M104" s="311"/>
      <c r="N104" s="311"/>
      <c r="O104" s="311"/>
      <c r="P104" s="255"/>
      <c r="Q104" s="253"/>
      <c r="R104" s="264"/>
      <c r="S104" s="265"/>
      <c r="T104" s="255"/>
      <c r="U104" s="264"/>
      <c r="V104" s="265"/>
      <c r="W104" s="265"/>
      <c r="X104" s="255"/>
      <c r="Y104" s="295"/>
      <c r="Z104" s="84"/>
      <c r="AA104" s="352" t="s">
        <v>303</v>
      </c>
      <c r="AB104" s="256" t="s">
        <v>297</v>
      </c>
      <c r="AC104" s="375">
        <v>656.72019999999998</v>
      </c>
      <c r="AD104" s="236">
        <v>2</v>
      </c>
      <c r="AE104" s="386">
        <v>1313.4404</v>
      </c>
      <c r="AF104" s="375">
        <v>241.96416216761352</v>
      </c>
      <c r="AG104" s="381">
        <v>341.58557008937157</v>
      </c>
      <c r="AH104" s="253"/>
      <c r="AI104" s="270"/>
    </row>
    <row r="105" spans="5:35" ht="17.25" x14ac:dyDescent="0.25">
      <c r="E105" s="253"/>
      <c r="F105" s="253"/>
      <c r="G105" s="253"/>
      <c r="H105" s="253"/>
      <c r="I105" s="253"/>
      <c r="J105" s="253"/>
      <c r="K105" s="253"/>
      <c r="L105" s="253"/>
      <c r="M105" s="311"/>
      <c r="N105" s="311"/>
      <c r="O105" s="311"/>
      <c r="P105" s="255"/>
      <c r="Q105" s="253"/>
      <c r="R105" s="264"/>
      <c r="S105" s="265"/>
      <c r="T105" s="255"/>
      <c r="U105" s="264"/>
      <c r="V105" s="265"/>
      <c r="W105" s="265"/>
      <c r="X105" s="255"/>
      <c r="Y105" s="295"/>
      <c r="Z105" s="84"/>
      <c r="AA105" s="352" t="s">
        <v>303</v>
      </c>
      <c r="AB105" s="256" t="s">
        <v>297</v>
      </c>
      <c r="AC105" s="375">
        <v>679.22529999999995</v>
      </c>
      <c r="AD105" s="236">
        <v>2</v>
      </c>
      <c r="AE105" s="386">
        <v>1358.4505999999999</v>
      </c>
      <c r="AF105" s="375">
        <v>252.59755195361339</v>
      </c>
      <c r="AG105" s="381">
        <v>352.78560821479152</v>
      </c>
      <c r="AH105" s="253"/>
      <c r="AI105" s="270"/>
    </row>
    <row r="106" spans="5:35" ht="17.25" x14ac:dyDescent="0.25">
      <c r="E106" s="253"/>
      <c r="F106" s="253"/>
      <c r="G106" s="253"/>
      <c r="H106" s="253"/>
      <c r="I106" s="253"/>
      <c r="J106" s="253"/>
      <c r="K106" s="253"/>
      <c r="L106" s="253"/>
      <c r="M106" s="311"/>
      <c r="N106" s="311"/>
      <c r="O106" s="311"/>
      <c r="P106" s="255"/>
      <c r="Q106" s="253"/>
      <c r="R106" s="264"/>
      <c r="S106" s="265"/>
      <c r="T106" s="255"/>
      <c r="U106" s="264"/>
      <c r="V106" s="265"/>
      <c r="W106" s="265"/>
      <c r="X106" s="255"/>
      <c r="Y106" s="295"/>
      <c r="Z106" s="84"/>
      <c r="AA106" s="352" t="s">
        <v>303</v>
      </c>
      <c r="AB106" s="256" t="s">
        <v>297</v>
      </c>
      <c r="AC106" s="375">
        <v>707.23839999999996</v>
      </c>
      <c r="AD106" s="236">
        <v>2</v>
      </c>
      <c r="AE106" s="386">
        <v>1414.4767999999999</v>
      </c>
      <c r="AF106" s="375">
        <v>254.66760799051002</v>
      </c>
      <c r="AG106" s="381">
        <v>356.04299353544423</v>
      </c>
      <c r="AH106" s="253"/>
      <c r="AI106" s="270"/>
    </row>
    <row r="107" spans="5:35" ht="17.25" x14ac:dyDescent="0.25">
      <c r="E107" s="253"/>
      <c r="F107" s="253"/>
      <c r="G107" s="253"/>
      <c r="H107" s="253"/>
      <c r="I107" s="253"/>
      <c r="J107" s="253"/>
      <c r="K107" s="253"/>
      <c r="L107" s="253"/>
      <c r="M107" s="311"/>
      <c r="N107" s="311"/>
      <c r="O107" s="311"/>
      <c r="P107" s="255"/>
      <c r="Q107" s="253"/>
      <c r="R107" s="264"/>
      <c r="S107" s="265"/>
      <c r="T107" s="255"/>
      <c r="U107" s="264"/>
      <c r="V107" s="265"/>
      <c r="W107" s="265"/>
      <c r="X107" s="255"/>
      <c r="Y107" s="295"/>
      <c r="Z107" s="84"/>
      <c r="AA107" s="352" t="s">
        <v>303</v>
      </c>
      <c r="AB107" s="256" t="s">
        <v>297</v>
      </c>
      <c r="AC107" s="375">
        <v>711.24659999999994</v>
      </c>
      <c r="AD107" s="236">
        <v>2</v>
      </c>
      <c r="AE107" s="386">
        <v>1422.4931999999999</v>
      </c>
      <c r="AF107" s="375">
        <v>259.87829380498351</v>
      </c>
      <c r="AG107" s="381">
        <v>362.23309878292844</v>
      </c>
      <c r="AH107" s="253"/>
      <c r="AI107" s="270"/>
    </row>
    <row r="108" spans="5:35" ht="17.25" x14ac:dyDescent="0.25">
      <c r="E108" s="253"/>
      <c r="F108" s="253"/>
      <c r="G108" s="253"/>
      <c r="H108" s="253"/>
      <c r="I108" s="253"/>
      <c r="J108" s="253"/>
      <c r="K108" s="253"/>
      <c r="L108" s="253"/>
      <c r="M108" s="311"/>
      <c r="N108" s="311"/>
      <c r="O108" s="311"/>
      <c r="P108" s="255"/>
      <c r="Q108" s="253"/>
      <c r="R108" s="264"/>
      <c r="S108" s="265"/>
      <c r="T108" s="255"/>
      <c r="U108" s="264"/>
      <c r="V108" s="265"/>
      <c r="W108" s="265"/>
      <c r="X108" s="255"/>
      <c r="Y108" s="295"/>
      <c r="Z108" s="84"/>
      <c r="AA108" s="352" t="s">
        <v>303</v>
      </c>
      <c r="AB108" s="256" t="s">
        <v>297</v>
      </c>
      <c r="AC108" s="375">
        <v>715.25969999999995</v>
      </c>
      <c r="AD108" s="236">
        <v>2</v>
      </c>
      <c r="AE108" s="386">
        <v>1430.5193999999999</v>
      </c>
      <c r="AF108" s="375">
        <v>260.7924375304359</v>
      </c>
      <c r="AG108" s="381">
        <v>360.27030615163244</v>
      </c>
      <c r="AH108" s="253"/>
      <c r="AI108" s="270"/>
    </row>
    <row r="109" spans="5:35" ht="17.25" x14ac:dyDescent="0.25">
      <c r="E109" s="253"/>
      <c r="F109" s="253"/>
      <c r="G109" s="253"/>
      <c r="H109" s="253"/>
      <c r="I109" s="253"/>
      <c r="J109" s="253"/>
      <c r="K109" s="253"/>
      <c r="L109" s="253"/>
      <c r="M109" s="311"/>
      <c r="N109" s="311"/>
      <c r="O109" s="311"/>
      <c r="P109" s="253"/>
      <c r="Q109" s="253"/>
      <c r="R109" s="264"/>
      <c r="S109" s="265"/>
      <c r="T109" s="255"/>
      <c r="U109" s="264"/>
      <c r="V109" s="265"/>
      <c r="W109" s="265"/>
      <c r="X109" s="255"/>
      <c r="Y109" s="295"/>
      <c r="Z109" s="84"/>
      <c r="AA109" s="352" t="s">
        <v>303</v>
      </c>
      <c r="AB109" s="256" t="s">
        <v>297</v>
      </c>
      <c r="AC109" s="375">
        <v>727.26530000000002</v>
      </c>
      <c r="AD109" s="236">
        <v>2</v>
      </c>
      <c r="AE109" s="386">
        <v>1454.5306</v>
      </c>
      <c r="AF109" s="375">
        <v>259.50225132501612</v>
      </c>
      <c r="AG109" s="381">
        <v>360.17997969544831</v>
      </c>
      <c r="AH109" s="253"/>
      <c r="AI109" s="289"/>
    </row>
    <row r="110" spans="5:35" ht="17.25" x14ac:dyDescent="0.25">
      <c r="E110" s="253"/>
      <c r="F110" s="253"/>
      <c r="G110" s="253"/>
      <c r="H110" s="253"/>
      <c r="I110" s="253"/>
      <c r="J110" s="253"/>
      <c r="K110" s="253"/>
      <c r="L110" s="253"/>
      <c r="M110" s="311"/>
      <c r="N110" s="311"/>
      <c r="O110" s="311"/>
      <c r="P110" s="253"/>
      <c r="Q110" s="253"/>
      <c r="R110" s="264"/>
      <c r="S110" s="265"/>
      <c r="T110" s="255"/>
      <c r="U110" s="264"/>
      <c r="V110" s="265"/>
      <c r="W110" s="265"/>
      <c r="X110" s="255"/>
      <c r="Y110" s="295"/>
      <c r="Z110" s="84"/>
      <c r="AA110" s="352" t="s">
        <v>303</v>
      </c>
      <c r="AB110" s="256" t="s">
        <v>297</v>
      </c>
      <c r="AC110" s="375">
        <v>741.25710000000004</v>
      </c>
      <c r="AD110" s="236">
        <v>2</v>
      </c>
      <c r="AE110" s="386">
        <v>1482.5142000000001</v>
      </c>
      <c r="AF110" s="375">
        <v>263.14087265544026</v>
      </c>
      <c r="AG110" s="381">
        <v>363.61912204029557</v>
      </c>
      <c r="AH110" s="253"/>
      <c r="AI110" s="270"/>
    </row>
    <row r="111" spans="5:35" ht="17.25" x14ac:dyDescent="0.25">
      <c r="E111" s="253"/>
      <c r="F111" s="253"/>
      <c r="G111" s="253"/>
      <c r="H111" s="253"/>
      <c r="I111" s="253"/>
      <c r="J111" s="253"/>
      <c r="K111" s="253"/>
      <c r="L111" s="253"/>
      <c r="M111" s="311"/>
      <c r="N111" s="311"/>
      <c r="O111" s="311"/>
      <c r="P111" s="255"/>
      <c r="Q111" s="253"/>
      <c r="R111" s="264"/>
      <c r="S111" s="265"/>
      <c r="T111" s="255"/>
      <c r="U111" s="264"/>
      <c r="V111" s="265"/>
      <c r="W111" s="265"/>
      <c r="X111" s="255"/>
      <c r="Y111" s="295"/>
      <c r="Z111" s="84"/>
      <c r="AA111" s="352" t="s">
        <v>303</v>
      </c>
      <c r="AB111" s="256" t="s">
        <v>297</v>
      </c>
      <c r="AC111" s="375">
        <v>755.2595</v>
      </c>
      <c r="AD111" s="236">
        <v>2</v>
      </c>
      <c r="AE111" s="386">
        <v>1510.519</v>
      </c>
      <c r="AF111" s="375">
        <v>260.85113497174945</v>
      </c>
      <c r="AG111" s="381">
        <v>363.10063591780954</v>
      </c>
      <c r="AH111" s="253"/>
      <c r="AI111" s="280"/>
    </row>
    <row r="112" spans="5:35" ht="17.25" x14ac:dyDescent="0.25">
      <c r="E112" s="253"/>
      <c r="F112" s="253"/>
      <c r="G112" s="253"/>
      <c r="H112" s="253"/>
      <c r="I112" s="253"/>
      <c r="J112" s="253"/>
      <c r="K112" s="253"/>
      <c r="L112" s="253"/>
      <c r="M112" s="311"/>
      <c r="N112" s="311"/>
      <c r="O112" s="311"/>
      <c r="P112" s="255"/>
      <c r="Q112" s="253"/>
      <c r="R112" s="264"/>
      <c r="S112" s="265"/>
      <c r="T112" s="255"/>
      <c r="U112" s="264"/>
      <c r="V112" s="265"/>
      <c r="W112" s="265"/>
      <c r="X112" s="255"/>
      <c r="Y112" s="295"/>
      <c r="Z112" s="84"/>
      <c r="AA112" s="352" t="s">
        <v>303</v>
      </c>
      <c r="AB112" s="256" t="s">
        <v>297</v>
      </c>
      <c r="AC112" s="375">
        <v>758.25990000000002</v>
      </c>
      <c r="AD112" s="236">
        <v>2</v>
      </c>
      <c r="AE112" s="386">
        <v>1516.5198</v>
      </c>
      <c r="AF112" s="375">
        <v>267.55145258889229</v>
      </c>
      <c r="AG112" s="381">
        <v>368.25201330619279</v>
      </c>
      <c r="AH112" s="253"/>
      <c r="AI112" s="270"/>
    </row>
    <row r="113" spans="5:35" ht="17.25" x14ac:dyDescent="0.25">
      <c r="E113" s="253"/>
      <c r="F113" s="253"/>
      <c r="G113" s="253"/>
      <c r="H113" s="253"/>
      <c r="I113" s="253"/>
      <c r="J113" s="253"/>
      <c r="K113" s="253"/>
      <c r="L113" s="253"/>
      <c r="M113" s="311"/>
      <c r="N113" s="311"/>
      <c r="O113" s="311"/>
      <c r="P113" s="255"/>
      <c r="Q113" s="253"/>
      <c r="R113" s="264"/>
      <c r="S113" s="265"/>
      <c r="T113" s="255"/>
      <c r="U113" s="264"/>
      <c r="V113" s="265"/>
      <c r="W113" s="265"/>
      <c r="X113" s="255"/>
      <c r="Y113" s="295"/>
      <c r="Z113" s="84"/>
      <c r="AA113" s="352" t="s">
        <v>303</v>
      </c>
      <c r="AB113" s="256" t="s">
        <v>297</v>
      </c>
      <c r="AC113" s="375">
        <v>808.29169999999999</v>
      </c>
      <c r="AD113" s="236">
        <v>2</v>
      </c>
      <c r="AE113" s="386">
        <v>1616.5834</v>
      </c>
      <c r="AF113" s="375">
        <v>279.40404734569404</v>
      </c>
      <c r="AG113" s="381">
        <v>379.21021470809956</v>
      </c>
      <c r="AH113" s="253"/>
      <c r="AI113" s="270"/>
    </row>
    <row r="114" spans="5:35" ht="17.25" x14ac:dyDescent="0.25">
      <c r="E114" s="253"/>
      <c r="F114" s="253"/>
      <c r="G114" s="253"/>
      <c r="H114" s="253"/>
      <c r="I114" s="253"/>
      <c r="J114" s="253"/>
      <c r="K114" s="253"/>
      <c r="L114" s="253"/>
      <c r="M114" s="311"/>
      <c r="N114" s="311"/>
      <c r="O114" s="311"/>
      <c r="P114" s="255"/>
      <c r="Q114" s="253"/>
      <c r="R114" s="264"/>
      <c r="S114" s="265"/>
      <c r="T114" s="255"/>
      <c r="U114" s="264"/>
      <c r="V114" s="265"/>
      <c r="W114" s="265"/>
      <c r="X114" s="255"/>
      <c r="Y114" s="295"/>
      <c r="Z114" s="84"/>
      <c r="AA114" s="352" t="s">
        <v>303</v>
      </c>
      <c r="AB114" s="256" t="s">
        <v>297</v>
      </c>
      <c r="AC114" s="375">
        <v>849.80460000000005</v>
      </c>
      <c r="AD114" s="236">
        <v>2</v>
      </c>
      <c r="AE114" s="386">
        <v>1699.6092000000001</v>
      </c>
      <c r="AF114" s="375">
        <v>291.19404523189166</v>
      </c>
      <c r="AG114" s="381">
        <v>393.46211950288313</v>
      </c>
      <c r="AH114" s="253"/>
      <c r="AI114" s="270"/>
    </row>
    <row r="115" spans="5:35" ht="17.25" x14ac:dyDescent="0.25">
      <c r="E115" s="253"/>
      <c r="F115" s="253"/>
      <c r="G115" s="253"/>
      <c r="H115" s="253"/>
      <c r="I115" s="253"/>
      <c r="J115" s="253"/>
      <c r="K115" s="253"/>
      <c r="L115" s="253"/>
      <c r="M115" s="311"/>
      <c r="N115" s="311"/>
      <c r="O115" s="311"/>
      <c r="P115" s="255"/>
      <c r="Q115" s="253"/>
      <c r="R115" s="264"/>
      <c r="S115" s="265"/>
      <c r="T115" s="255"/>
      <c r="U115" s="264"/>
      <c r="V115" s="265"/>
      <c r="W115" s="265"/>
      <c r="X115" s="255"/>
      <c r="Y115" s="295"/>
      <c r="Z115" s="84"/>
      <c r="AA115" s="353" t="s">
        <v>341</v>
      </c>
      <c r="AB115" s="276" t="s">
        <v>297</v>
      </c>
      <c r="AC115" s="376">
        <v>878.31539999999995</v>
      </c>
      <c r="AD115" s="369">
        <v>2</v>
      </c>
      <c r="AE115" s="386">
        <v>1756.6307999999999</v>
      </c>
      <c r="AF115" s="376">
        <v>292.92312600079259</v>
      </c>
      <c r="AG115" s="487">
        <v>396.42760829010302</v>
      </c>
      <c r="AH115" s="253"/>
      <c r="AI115" s="270"/>
    </row>
    <row r="116" spans="5:35" ht="17.25" x14ac:dyDescent="0.25">
      <c r="E116" s="253"/>
      <c r="F116" s="253"/>
      <c r="G116" s="253"/>
      <c r="H116" s="253"/>
      <c r="I116" s="253"/>
      <c r="J116" s="253"/>
      <c r="K116" s="253"/>
      <c r="L116" s="253"/>
      <c r="M116" s="311"/>
      <c r="N116" s="311"/>
      <c r="O116" s="311"/>
      <c r="P116" s="255"/>
      <c r="Q116" s="253"/>
      <c r="R116" s="264"/>
      <c r="S116" s="265"/>
      <c r="T116" s="255"/>
      <c r="U116" s="264"/>
      <c r="V116" s="265"/>
      <c r="W116" s="265"/>
      <c r="X116" s="255"/>
      <c r="Y116" s="295"/>
      <c r="Z116" s="84"/>
      <c r="AA116" s="354" t="s">
        <v>303</v>
      </c>
      <c r="AB116" s="298" t="s">
        <v>297</v>
      </c>
      <c r="AC116" s="377">
        <v>1011.3711</v>
      </c>
      <c r="AD116" s="237">
        <v>2</v>
      </c>
      <c r="AE116" s="372">
        <v>2022.7421999999999</v>
      </c>
      <c r="AF116" s="377">
        <v>328.01408740379503</v>
      </c>
      <c r="AG116" s="384">
        <v>434.40688868427833</v>
      </c>
      <c r="AH116" s="253"/>
      <c r="AI116" s="270"/>
    </row>
    <row r="117" spans="5:35" x14ac:dyDescent="0.25">
      <c r="E117" s="253"/>
      <c r="F117" s="253"/>
      <c r="G117" s="253"/>
      <c r="H117" s="253"/>
      <c r="I117" s="253"/>
      <c r="J117" s="253"/>
      <c r="K117" s="253"/>
      <c r="L117" s="253"/>
      <c r="M117" s="311"/>
      <c r="N117" s="311"/>
      <c r="O117" s="311"/>
      <c r="P117" s="255"/>
      <c r="Q117" s="253"/>
      <c r="R117" s="264"/>
      <c r="S117" s="265"/>
      <c r="T117" s="255"/>
      <c r="U117" s="264"/>
      <c r="V117" s="265"/>
      <c r="W117" s="265"/>
      <c r="X117" s="255"/>
      <c r="Y117" s="295"/>
      <c r="Z117" s="84"/>
      <c r="AA117" s="253"/>
      <c r="AB117" s="253"/>
      <c r="AC117" s="253"/>
      <c r="AD117" s="253"/>
      <c r="AE117" s="253"/>
      <c r="AF117" s="253"/>
      <c r="AG117" s="253"/>
      <c r="AH117" s="253"/>
      <c r="AI117" s="270"/>
    </row>
    <row r="118" spans="5:35" x14ac:dyDescent="0.25">
      <c r="E118" s="253"/>
      <c r="F118" s="253"/>
      <c r="G118" s="253"/>
      <c r="H118" s="253"/>
      <c r="I118" s="253"/>
      <c r="J118" s="253"/>
      <c r="K118" s="253"/>
      <c r="L118" s="253"/>
      <c r="M118" s="311"/>
      <c r="N118" s="311"/>
      <c r="O118" s="311"/>
      <c r="P118" s="255"/>
      <c r="Q118" s="253"/>
      <c r="R118" s="264"/>
      <c r="S118" s="265"/>
      <c r="T118" s="255"/>
      <c r="U118" s="264"/>
      <c r="V118" s="265"/>
      <c r="W118" s="265"/>
      <c r="X118" s="255"/>
      <c r="Y118" s="295"/>
      <c r="Z118" s="84"/>
      <c r="AA118" s="253"/>
      <c r="AB118" s="253"/>
      <c r="AC118" s="253"/>
      <c r="AD118" s="253"/>
      <c r="AE118" s="253"/>
      <c r="AF118" s="253"/>
      <c r="AG118" s="253"/>
      <c r="AH118" s="253"/>
      <c r="AI118" s="270"/>
    </row>
    <row r="119" spans="5:35" x14ac:dyDescent="0.25">
      <c r="E119" s="253"/>
      <c r="F119" s="253"/>
      <c r="G119" s="253"/>
      <c r="H119" s="253"/>
      <c r="I119" s="253"/>
      <c r="J119" s="253"/>
      <c r="K119" s="253"/>
      <c r="L119" s="253"/>
      <c r="M119" s="311"/>
      <c r="N119" s="311"/>
      <c r="O119" s="311"/>
      <c r="P119" s="255"/>
      <c r="Q119" s="253"/>
      <c r="R119" s="264"/>
      <c r="S119" s="265"/>
      <c r="T119" s="255"/>
      <c r="U119" s="264"/>
      <c r="V119" s="265"/>
      <c r="W119" s="265"/>
      <c r="X119" s="255"/>
      <c r="Y119" s="295"/>
      <c r="Z119" s="84"/>
      <c r="AA119" s="253"/>
      <c r="AB119" s="253"/>
      <c r="AC119" s="253"/>
      <c r="AD119" s="253"/>
      <c r="AE119" s="253"/>
      <c r="AF119" s="253"/>
      <c r="AG119" s="253"/>
      <c r="AH119" s="253"/>
      <c r="AI119" s="270"/>
    </row>
    <row r="120" spans="5:35" x14ac:dyDescent="0.25">
      <c r="E120" s="253"/>
      <c r="F120" s="253"/>
      <c r="G120" s="253"/>
      <c r="H120" s="253"/>
      <c r="I120" s="253"/>
      <c r="J120" s="253"/>
      <c r="K120" s="253"/>
      <c r="L120" s="253"/>
      <c r="M120" s="311"/>
      <c r="N120" s="311"/>
      <c r="O120" s="311"/>
      <c r="P120" s="255"/>
      <c r="Q120" s="253"/>
      <c r="R120" s="264"/>
      <c r="S120" s="265"/>
      <c r="T120" s="255"/>
      <c r="U120" s="264"/>
      <c r="V120" s="265"/>
      <c r="W120" s="265"/>
      <c r="X120" s="255"/>
      <c r="Y120" s="295"/>
      <c r="Z120" s="84"/>
      <c r="AA120" s="253"/>
      <c r="AB120" s="253"/>
      <c r="AC120" s="253"/>
      <c r="AD120" s="253"/>
      <c r="AE120" s="253"/>
      <c r="AF120" s="253"/>
      <c r="AG120" s="253"/>
      <c r="AH120" s="253"/>
      <c r="AI120" s="270"/>
    </row>
    <row r="121" spans="5:35" x14ac:dyDescent="0.25">
      <c r="E121" s="253"/>
      <c r="F121" s="253"/>
      <c r="G121" s="253"/>
      <c r="H121" s="253"/>
      <c r="I121" s="253"/>
      <c r="J121" s="253"/>
      <c r="K121" s="253"/>
      <c r="L121" s="253"/>
      <c r="M121" s="311"/>
      <c r="N121" s="311"/>
      <c r="O121" s="311"/>
      <c r="P121" s="255"/>
      <c r="Q121" s="253"/>
      <c r="R121" s="264"/>
      <c r="S121" s="265"/>
      <c r="T121" s="255"/>
      <c r="U121" s="264"/>
      <c r="V121" s="265"/>
      <c r="W121" s="265"/>
      <c r="X121" s="255"/>
      <c r="Y121" s="295"/>
      <c r="Z121" s="84"/>
      <c r="AA121" s="253"/>
      <c r="AB121" s="253"/>
      <c r="AC121" s="253"/>
      <c r="AD121" s="253"/>
      <c r="AE121" s="253"/>
      <c r="AF121" s="253"/>
      <c r="AG121" s="253"/>
      <c r="AH121" s="253"/>
      <c r="AI121" s="270"/>
    </row>
    <row r="122" spans="5:35" x14ac:dyDescent="0.25">
      <c r="E122" s="253"/>
      <c r="F122" s="253"/>
      <c r="G122" s="253"/>
      <c r="H122" s="253"/>
      <c r="I122" s="253"/>
      <c r="J122" s="253"/>
      <c r="K122" s="253"/>
      <c r="L122" s="253"/>
      <c r="M122" s="311"/>
      <c r="N122" s="311"/>
      <c r="O122" s="311"/>
      <c r="P122" s="255"/>
      <c r="Q122" s="253"/>
      <c r="R122" s="264"/>
      <c r="S122" s="265"/>
      <c r="T122" s="255"/>
      <c r="U122" s="264"/>
      <c r="V122" s="265"/>
      <c r="W122" s="265"/>
      <c r="X122" s="255"/>
      <c r="Y122" s="295"/>
      <c r="Z122" s="84"/>
      <c r="AA122" s="253"/>
      <c r="AB122" s="253"/>
      <c r="AC122" s="253"/>
      <c r="AD122" s="253"/>
      <c r="AE122" s="253"/>
      <c r="AF122" s="253"/>
      <c r="AG122" s="253"/>
      <c r="AH122" s="253"/>
      <c r="AI122" s="280"/>
    </row>
    <row r="123" spans="5:35" x14ac:dyDescent="0.25">
      <c r="E123" s="253"/>
      <c r="F123" s="253"/>
      <c r="G123" s="253"/>
      <c r="H123" s="253"/>
      <c r="I123" s="253"/>
      <c r="J123" s="253"/>
      <c r="K123" s="253"/>
      <c r="L123" s="253"/>
      <c r="M123" s="311"/>
      <c r="N123" s="311"/>
      <c r="O123" s="311"/>
      <c r="P123" s="255"/>
      <c r="Q123" s="253"/>
      <c r="R123" s="264"/>
      <c r="S123" s="265"/>
      <c r="T123" s="255"/>
      <c r="U123" s="264"/>
      <c r="V123" s="265"/>
      <c r="W123" s="265"/>
      <c r="X123" s="255"/>
      <c r="Y123" s="295"/>
      <c r="Z123" s="84"/>
      <c r="AA123" s="253"/>
      <c r="AB123" s="253"/>
      <c r="AC123" s="253"/>
      <c r="AD123" s="253"/>
      <c r="AE123" s="253"/>
      <c r="AF123" s="253"/>
      <c r="AG123" s="253"/>
      <c r="AH123" s="253"/>
      <c r="AI123" s="270"/>
    </row>
    <row r="124" spans="5:35" x14ac:dyDescent="0.25">
      <c r="E124" s="253"/>
      <c r="F124" s="253"/>
      <c r="G124" s="253"/>
      <c r="H124" s="253"/>
      <c r="I124" s="253"/>
      <c r="J124" s="253"/>
      <c r="K124" s="253"/>
      <c r="L124" s="253"/>
      <c r="M124" s="311"/>
      <c r="N124" s="311"/>
      <c r="O124" s="311"/>
      <c r="P124" s="255"/>
      <c r="Q124" s="253"/>
      <c r="R124" s="264"/>
      <c r="S124" s="265"/>
      <c r="T124" s="255"/>
      <c r="U124" s="264"/>
      <c r="V124" s="265"/>
      <c r="W124" s="265"/>
      <c r="X124" s="255"/>
      <c r="Y124" s="295"/>
      <c r="Z124" s="84"/>
      <c r="AA124" s="311"/>
      <c r="AB124" s="253"/>
      <c r="AC124" s="304"/>
      <c r="AD124" s="311"/>
      <c r="AE124" s="311"/>
      <c r="AF124" s="295"/>
      <c r="AG124" s="253"/>
      <c r="AH124" s="253"/>
      <c r="AI124" s="255"/>
    </row>
    <row r="125" spans="5:35" x14ac:dyDescent="0.25">
      <c r="E125" s="253"/>
      <c r="F125" s="253"/>
      <c r="G125" s="253"/>
      <c r="H125" s="253"/>
      <c r="I125" s="253"/>
      <c r="J125" s="253"/>
      <c r="K125" s="253"/>
      <c r="L125" s="253"/>
      <c r="M125" s="311"/>
      <c r="N125" s="311"/>
      <c r="O125" s="311"/>
      <c r="P125" s="255"/>
      <c r="Q125" s="253"/>
      <c r="R125" s="264"/>
      <c r="S125" s="265"/>
      <c r="T125" s="255"/>
      <c r="U125" s="264"/>
      <c r="V125" s="265"/>
      <c r="W125" s="265"/>
      <c r="X125" s="255"/>
      <c r="Y125" s="295"/>
      <c r="Z125" s="84"/>
      <c r="AA125" s="311"/>
      <c r="AB125" s="253"/>
      <c r="AC125" s="264"/>
      <c r="AD125" s="311"/>
      <c r="AE125" s="311"/>
      <c r="AF125" s="295"/>
      <c r="AG125" s="253"/>
      <c r="AH125" s="253"/>
      <c r="AI125" s="255"/>
    </row>
    <row r="126" spans="5:35" x14ac:dyDescent="0.25">
      <c r="E126" s="253"/>
      <c r="F126" s="253"/>
      <c r="G126" s="253"/>
      <c r="H126" s="253"/>
      <c r="I126" s="253"/>
      <c r="J126" s="253"/>
      <c r="K126" s="253"/>
      <c r="L126" s="253"/>
      <c r="M126" s="311"/>
      <c r="N126" s="311"/>
      <c r="O126" s="311"/>
      <c r="P126" s="255"/>
      <c r="Q126" s="253"/>
      <c r="R126" s="264"/>
      <c r="S126" s="265"/>
      <c r="T126" s="255"/>
      <c r="U126" s="264"/>
      <c r="V126" s="265"/>
      <c r="W126" s="265"/>
      <c r="X126" s="255"/>
      <c r="Y126" s="295"/>
      <c r="Z126" s="84"/>
      <c r="AA126" s="311"/>
      <c r="AB126" s="253"/>
      <c r="AC126" s="264"/>
      <c r="AD126" s="311"/>
      <c r="AE126" s="311"/>
      <c r="AF126" s="295"/>
      <c r="AG126" s="253"/>
      <c r="AH126" s="253"/>
      <c r="AI126" s="255"/>
    </row>
    <row r="127" spans="5:35" x14ac:dyDescent="0.25">
      <c r="E127" s="253"/>
      <c r="F127" s="253"/>
      <c r="G127" s="253"/>
      <c r="H127" s="253"/>
      <c r="I127" s="253"/>
      <c r="J127" s="253"/>
      <c r="K127" s="253"/>
      <c r="L127" s="253"/>
      <c r="M127" s="311"/>
      <c r="N127" s="311"/>
      <c r="O127" s="311"/>
      <c r="P127" s="255"/>
      <c r="Q127" s="253"/>
      <c r="R127" s="264"/>
      <c r="S127" s="265"/>
      <c r="T127" s="255"/>
      <c r="U127" s="264"/>
      <c r="V127" s="265"/>
      <c r="W127" s="265"/>
      <c r="X127" s="255"/>
      <c r="Y127" s="295"/>
      <c r="Z127" s="84"/>
      <c r="AA127" s="311"/>
      <c r="AB127" s="253"/>
      <c r="AC127" s="264"/>
      <c r="AD127" s="311"/>
      <c r="AE127" s="311"/>
      <c r="AF127" s="295"/>
      <c r="AG127" s="253"/>
      <c r="AH127" s="253"/>
      <c r="AI127" s="255"/>
    </row>
    <row r="128" spans="5:35" x14ac:dyDescent="0.25">
      <c r="E128" s="253"/>
      <c r="F128" s="253"/>
      <c r="G128" s="253"/>
      <c r="H128" s="253"/>
      <c r="I128" s="253"/>
      <c r="J128" s="253"/>
      <c r="K128" s="253"/>
      <c r="L128" s="253"/>
      <c r="M128" s="311"/>
      <c r="N128" s="311"/>
      <c r="O128" s="311"/>
      <c r="P128" s="255"/>
      <c r="Q128" s="253"/>
      <c r="R128" s="264"/>
      <c r="S128" s="265"/>
      <c r="T128" s="255"/>
      <c r="U128" s="264"/>
      <c r="V128" s="265"/>
      <c r="W128" s="265"/>
      <c r="X128" s="255"/>
      <c r="Y128" s="295"/>
      <c r="Z128" s="84"/>
      <c r="AA128" s="311"/>
      <c r="AB128" s="253"/>
      <c r="AC128" s="264"/>
      <c r="AD128" s="311"/>
      <c r="AE128" s="311"/>
      <c r="AF128" s="295"/>
      <c r="AG128" s="253"/>
      <c r="AH128" s="253"/>
      <c r="AI128" s="255"/>
    </row>
    <row r="129" spans="5:35" x14ac:dyDescent="0.25">
      <c r="E129" s="253"/>
      <c r="F129" s="253"/>
      <c r="G129" s="253"/>
      <c r="H129" s="253"/>
      <c r="I129" s="253"/>
      <c r="J129" s="253"/>
      <c r="K129" s="253"/>
      <c r="L129" s="253"/>
      <c r="M129" s="311"/>
      <c r="N129" s="311"/>
      <c r="O129" s="311"/>
      <c r="P129" s="255"/>
      <c r="Q129" s="253"/>
      <c r="R129" s="264"/>
      <c r="S129" s="265"/>
      <c r="T129" s="255"/>
      <c r="U129" s="264"/>
      <c r="V129" s="265"/>
      <c r="W129" s="265"/>
      <c r="X129" s="255"/>
      <c r="Y129" s="295"/>
      <c r="Z129" s="84"/>
      <c r="AA129" s="311"/>
      <c r="AB129" s="253"/>
      <c r="AC129" s="264"/>
      <c r="AD129" s="311"/>
      <c r="AE129" s="311"/>
      <c r="AF129" s="295"/>
      <c r="AG129" s="253"/>
      <c r="AH129" s="264"/>
      <c r="AI129" s="255"/>
    </row>
    <row r="130" spans="5:35" x14ac:dyDescent="0.25">
      <c r="E130" s="253"/>
      <c r="F130" s="253"/>
      <c r="G130" s="253"/>
      <c r="H130" s="253"/>
      <c r="I130" s="253"/>
      <c r="J130" s="253"/>
      <c r="K130" s="253"/>
      <c r="L130" s="253"/>
      <c r="M130" s="311"/>
      <c r="N130" s="311"/>
      <c r="O130" s="311"/>
      <c r="P130" s="255"/>
      <c r="Q130" s="253"/>
      <c r="R130" s="264"/>
      <c r="S130" s="265"/>
      <c r="T130" s="255"/>
      <c r="U130" s="264"/>
      <c r="V130" s="265"/>
      <c r="W130" s="265"/>
      <c r="X130" s="255"/>
      <c r="Y130" s="295"/>
      <c r="Z130" s="84"/>
      <c r="AA130" s="311"/>
      <c r="AB130" s="253"/>
      <c r="AC130" s="264"/>
      <c r="AD130" s="311"/>
      <c r="AE130" s="311"/>
      <c r="AF130" s="295"/>
      <c r="AG130" s="253"/>
      <c r="AH130" s="264"/>
      <c r="AI130" s="255"/>
    </row>
    <row r="131" spans="5:35" x14ac:dyDescent="0.25">
      <c r="E131" s="253"/>
      <c r="F131" s="253"/>
      <c r="G131" s="253"/>
      <c r="H131" s="253"/>
      <c r="I131" s="253"/>
      <c r="J131" s="253"/>
      <c r="K131" s="253"/>
      <c r="L131" s="253"/>
      <c r="M131" s="311"/>
      <c r="N131" s="311"/>
      <c r="O131" s="311"/>
      <c r="P131" s="255"/>
      <c r="Q131" s="253"/>
      <c r="R131" s="255"/>
      <c r="S131" s="255"/>
      <c r="T131" s="255"/>
      <c r="U131" s="255"/>
      <c r="V131" s="255"/>
      <c r="W131" s="255"/>
      <c r="X131" s="255"/>
      <c r="Y131" s="255"/>
      <c r="Z131" s="84"/>
      <c r="AA131" s="311"/>
      <c r="AB131" s="253"/>
      <c r="AC131" s="264"/>
      <c r="AD131" s="311"/>
      <c r="AE131" s="311"/>
      <c r="AF131" s="295"/>
      <c r="AG131" s="253"/>
      <c r="AH131" s="264"/>
      <c r="AI131" s="253"/>
    </row>
    <row r="132" spans="5:35" x14ac:dyDescent="0.25">
      <c r="E132" s="253"/>
      <c r="F132" s="253"/>
      <c r="G132" s="253"/>
      <c r="H132" s="253"/>
      <c r="I132" s="253"/>
      <c r="J132" s="253"/>
      <c r="K132" s="253"/>
      <c r="L132" s="253"/>
      <c r="M132" s="311"/>
      <c r="N132" s="311"/>
      <c r="O132" s="311"/>
      <c r="P132" s="255"/>
      <c r="Q132" s="253"/>
      <c r="R132" s="255"/>
      <c r="S132" s="255"/>
      <c r="T132" s="255"/>
      <c r="U132" s="255"/>
      <c r="V132" s="255"/>
      <c r="W132" s="255"/>
      <c r="X132" s="255"/>
      <c r="Y132" s="255"/>
      <c r="Z132" s="84"/>
      <c r="AA132" s="311"/>
      <c r="AB132" s="253"/>
      <c r="AC132" s="304"/>
      <c r="AD132" s="311"/>
      <c r="AE132" s="311"/>
      <c r="AF132" s="295"/>
      <c r="AG132" s="253"/>
      <c r="AH132" s="264"/>
      <c r="AI132" s="253"/>
    </row>
    <row r="133" spans="5:35" x14ac:dyDescent="0.25">
      <c r="E133" s="253"/>
      <c r="F133" s="253"/>
      <c r="G133" s="253"/>
      <c r="H133" s="253"/>
      <c r="I133" s="253"/>
      <c r="J133" s="253"/>
      <c r="K133" s="253"/>
      <c r="L133" s="253"/>
      <c r="M133" s="311"/>
      <c r="N133" s="311"/>
      <c r="O133" s="311"/>
      <c r="P133" s="255"/>
      <c r="Q133" s="253"/>
      <c r="R133" s="255"/>
      <c r="S133" s="255"/>
      <c r="T133" s="255"/>
      <c r="U133" s="255"/>
      <c r="V133" s="255"/>
      <c r="W133" s="255"/>
      <c r="X133" s="255"/>
      <c r="Y133" s="255"/>
      <c r="Z133" s="84"/>
      <c r="AA133" s="311"/>
      <c r="AB133" s="253"/>
      <c r="AC133" s="264"/>
      <c r="AD133" s="311"/>
      <c r="AE133" s="311"/>
      <c r="AF133" s="295"/>
      <c r="AG133" s="253"/>
      <c r="AH133" s="264"/>
      <c r="AI133" s="253"/>
    </row>
    <row r="134" spans="5:35" x14ac:dyDescent="0.25">
      <c r="E134" s="253"/>
      <c r="F134" s="253"/>
      <c r="G134" s="253"/>
      <c r="H134" s="253"/>
      <c r="I134" s="253"/>
      <c r="J134" s="253"/>
      <c r="K134" s="253"/>
      <c r="L134" s="253"/>
      <c r="M134" s="311"/>
      <c r="N134" s="311"/>
      <c r="O134" s="311"/>
      <c r="P134" s="255"/>
      <c r="Q134" s="253"/>
      <c r="R134" s="255"/>
      <c r="S134" s="255"/>
      <c r="T134" s="255"/>
      <c r="U134" s="255"/>
      <c r="V134" s="255"/>
      <c r="W134" s="255"/>
      <c r="X134" s="255"/>
      <c r="Y134" s="255"/>
      <c r="Z134" s="84"/>
      <c r="AA134" s="311"/>
      <c r="AB134" s="253"/>
      <c r="AC134" s="264"/>
      <c r="AD134" s="311"/>
      <c r="AE134" s="311"/>
      <c r="AF134" s="295"/>
      <c r="AG134" s="253"/>
      <c r="AH134" s="264"/>
      <c r="AI134" s="253"/>
    </row>
    <row r="135" spans="5:35" x14ac:dyDescent="0.25">
      <c r="E135" s="84"/>
      <c r="F135" s="84"/>
      <c r="G135" s="84"/>
      <c r="H135" s="253"/>
      <c r="I135" s="253"/>
      <c r="J135" s="253"/>
      <c r="K135" s="253"/>
      <c r="L135" s="253"/>
      <c r="M135" s="311"/>
      <c r="N135" s="311"/>
      <c r="O135" s="311"/>
      <c r="P135" s="255"/>
      <c r="Q135" s="253"/>
      <c r="R135" s="255"/>
      <c r="S135" s="255"/>
      <c r="T135" s="255"/>
      <c r="U135" s="255"/>
      <c r="V135" s="255"/>
      <c r="W135" s="255"/>
      <c r="X135" s="255"/>
      <c r="Y135" s="255"/>
      <c r="Z135" s="84"/>
      <c r="AA135" s="311"/>
      <c r="AB135" s="253"/>
      <c r="AC135" s="304"/>
      <c r="AD135" s="311"/>
      <c r="AE135" s="311"/>
      <c r="AF135" s="295"/>
      <c r="AG135" s="253"/>
      <c r="AH135" s="312"/>
      <c r="AI135" s="255"/>
    </row>
    <row r="136" spans="5:35" x14ac:dyDescent="0.25">
      <c r="E136" s="253"/>
      <c r="F136" s="253"/>
      <c r="G136" s="253"/>
      <c r="H136" s="253"/>
      <c r="I136" s="253"/>
      <c r="J136" s="253"/>
      <c r="K136" s="253"/>
      <c r="L136" s="253"/>
      <c r="M136" s="311"/>
      <c r="N136" s="311"/>
      <c r="O136" s="311"/>
      <c r="P136" s="255"/>
      <c r="Q136" s="253"/>
      <c r="R136" s="255"/>
      <c r="S136" s="255"/>
      <c r="T136" s="255"/>
      <c r="U136" s="255"/>
      <c r="V136" s="255"/>
      <c r="W136" s="255"/>
      <c r="X136" s="255"/>
      <c r="Y136" s="255"/>
      <c r="Z136" s="84"/>
      <c r="AA136" s="311"/>
      <c r="AB136" s="253"/>
      <c r="AC136" s="264"/>
      <c r="AD136" s="311"/>
      <c r="AE136" s="311"/>
      <c r="AF136" s="295"/>
      <c r="AG136" s="253"/>
      <c r="AH136" s="264"/>
      <c r="AI136" s="255"/>
    </row>
    <row r="137" spans="5:35" x14ac:dyDescent="0.25">
      <c r="E137" s="253"/>
      <c r="F137" s="253"/>
      <c r="G137" s="253"/>
      <c r="H137" s="253"/>
      <c r="I137" s="253"/>
      <c r="J137" s="253"/>
      <c r="K137" s="253"/>
      <c r="L137" s="253"/>
      <c r="M137" s="311"/>
      <c r="N137" s="311"/>
      <c r="O137" s="311"/>
      <c r="P137" s="255"/>
      <c r="Q137" s="253"/>
      <c r="R137" s="255"/>
      <c r="S137" s="255"/>
      <c r="T137" s="255"/>
      <c r="U137" s="255"/>
      <c r="V137" s="255"/>
      <c r="W137" s="255"/>
      <c r="X137" s="255"/>
      <c r="Y137" s="255"/>
      <c r="Z137" s="84"/>
      <c r="AA137" s="311"/>
      <c r="AB137" s="253"/>
      <c r="AC137" s="264"/>
      <c r="AD137" s="311"/>
      <c r="AE137" s="311"/>
      <c r="AF137" s="295"/>
      <c r="AG137" s="253"/>
      <c r="AH137" s="264"/>
      <c r="AI137" s="255"/>
    </row>
    <row r="138" spans="5:35" x14ac:dyDescent="0.25">
      <c r="E138" s="253"/>
      <c r="F138" s="253"/>
      <c r="G138" s="253"/>
      <c r="H138" s="253"/>
      <c r="I138" s="253"/>
      <c r="J138" s="253"/>
      <c r="K138" s="253"/>
      <c r="L138" s="253"/>
      <c r="M138" s="311"/>
      <c r="N138" s="311"/>
      <c r="O138" s="311"/>
      <c r="P138" s="255"/>
      <c r="Q138" s="253"/>
      <c r="R138" s="255"/>
      <c r="S138" s="255"/>
      <c r="T138" s="255"/>
      <c r="U138" s="255"/>
      <c r="V138" s="255"/>
      <c r="W138" s="255"/>
      <c r="X138" s="255"/>
      <c r="Y138" s="255"/>
      <c r="Z138" s="84"/>
      <c r="AA138" s="311"/>
      <c r="AB138" s="253"/>
      <c r="AC138" s="264"/>
      <c r="AD138" s="311"/>
      <c r="AE138" s="311"/>
      <c r="AF138" s="295"/>
      <c r="AG138" s="253"/>
      <c r="AH138" s="264"/>
      <c r="AI138" s="255"/>
    </row>
    <row r="139" spans="5:35" x14ac:dyDescent="0.25">
      <c r="E139" s="253"/>
      <c r="F139" s="253"/>
      <c r="G139" s="253"/>
      <c r="H139" s="253"/>
      <c r="I139" s="253"/>
      <c r="J139" s="253"/>
      <c r="K139" s="253"/>
      <c r="L139" s="253"/>
      <c r="M139" s="311"/>
      <c r="N139" s="311"/>
      <c r="O139" s="311"/>
      <c r="P139" s="255"/>
      <c r="Q139" s="253"/>
      <c r="R139" s="255"/>
      <c r="S139" s="255"/>
      <c r="T139" s="255"/>
      <c r="U139" s="255"/>
      <c r="V139" s="255"/>
      <c r="W139" s="255"/>
      <c r="X139" s="255"/>
      <c r="Y139" s="255"/>
      <c r="Z139" s="84"/>
      <c r="AA139" s="311"/>
      <c r="AB139" s="253"/>
      <c r="AC139" s="264"/>
      <c r="AD139" s="311"/>
      <c r="AE139" s="311"/>
      <c r="AF139" s="295"/>
      <c r="AG139" s="253"/>
      <c r="AH139" s="264"/>
      <c r="AI139" s="255"/>
    </row>
    <row r="140" spans="5:35" x14ac:dyDescent="0.25">
      <c r="E140" s="253"/>
      <c r="F140" s="253"/>
      <c r="G140" s="253"/>
      <c r="H140" s="253"/>
      <c r="I140" s="253"/>
      <c r="J140" s="253"/>
      <c r="K140" s="253"/>
      <c r="L140" s="253"/>
      <c r="M140" s="311"/>
      <c r="N140" s="311"/>
      <c r="O140" s="311"/>
      <c r="P140" s="255"/>
      <c r="Q140" s="253"/>
      <c r="R140" s="255"/>
      <c r="S140" s="255"/>
      <c r="T140" s="255"/>
      <c r="U140" s="255"/>
      <c r="V140" s="255"/>
      <c r="W140" s="255"/>
      <c r="X140" s="255"/>
      <c r="Y140" s="255"/>
      <c r="Z140" s="84"/>
      <c r="AA140" s="25"/>
      <c r="AB140" s="253"/>
      <c r="AC140" s="264"/>
      <c r="AD140" s="25"/>
      <c r="AE140" s="25"/>
      <c r="AF140" s="295"/>
      <c r="AG140" s="253"/>
      <c r="AH140" s="264"/>
      <c r="AI140" s="255"/>
    </row>
    <row r="141" spans="5:35" x14ac:dyDescent="0.25">
      <c r="E141" s="253"/>
      <c r="F141" s="253"/>
      <c r="G141" s="253"/>
      <c r="H141" s="253"/>
      <c r="I141" s="253"/>
      <c r="J141" s="253"/>
      <c r="K141" s="253"/>
      <c r="L141" s="253"/>
      <c r="M141" s="311"/>
      <c r="N141" s="311"/>
      <c r="O141" s="311"/>
      <c r="P141" s="255"/>
      <c r="Q141" s="253"/>
      <c r="R141" s="255"/>
      <c r="S141" s="255"/>
      <c r="T141" s="255"/>
      <c r="U141" s="255"/>
      <c r="V141" s="255"/>
      <c r="W141" s="255"/>
      <c r="X141" s="255"/>
      <c r="Y141" s="255"/>
      <c r="Z141" s="84"/>
      <c r="AA141" s="311"/>
      <c r="AB141" s="253"/>
      <c r="AC141" s="264"/>
      <c r="AD141" s="311"/>
      <c r="AE141" s="311"/>
      <c r="AF141" s="295"/>
      <c r="AG141" s="253"/>
      <c r="AH141" s="264"/>
      <c r="AI141" s="255"/>
    </row>
    <row r="142" spans="5:35" x14ac:dyDescent="0.25">
      <c r="E142" s="253"/>
      <c r="F142" s="253"/>
      <c r="G142" s="253"/>
      <c r="H142" s="253"/>
      <c r="I142" s="253"/>
      <c r="J142" s="253"/>
      <c r="K142" s="253"/>
      <c r="L142" s="253"/>
      <c r="M142" s="311"/>
      <c r="N142" s="311"/>
      <c r="O142" s="311"/>
      <c r="P142" s="255"/>
      <c r="Q142" s="253"/>
      <c r="R142" s="255"/>
      <c r="S142" s="255"/>
      <c r="T142" s="255"/>
      <c r="U142" s="255"/>
      <c r="V142" s="255"/>
      <c r="W142" s="255"/>
      <c r="X142" s="255"/>
      <c r="Y142" s="255"/>
      <c r="Z142" s="84"/>
      <c r="AA142" s="311"/>
      <c r="AB142" s="253"/>
      <c r="AC142" s="264"/>
      <c r="AD142" s="311"/>
      <c r="AE142" s="311"/>
      <c r="AF142" s="295"/>
      <c r="AG142" s="253"/>
      <c r="AH142" s="264"/>
      <c r="AI142" s="255"/>
    </row>
    <row r="143" spans="5:35" x14ac:dyDescent="0.25">
      <c r="E143" s="253"/>
      <c r="F143" s="253"/>
      <c r="G143" s="253"/>
      <c r="H143" s="253"/>
      <c r="I143" s="253"/>
      <c r="J143" s="253"/>
      <c r="K143" s="253"/>
      <c r="L143" s="253"/>
      <c r="M143" s="311"/>
      <c r="N143" s="311"/>
      <c r="O143" s="311"/>
      <c r="P143" s="255"/>
      <c r="Q143" s="253"/>
      <c r="R143" s="255"/>
      <c r="S143" s="255"/>
      <c r="T143" s="255"/>
      <c r="U143" s="255"/>
      <c r="V143" s="255"/>
      <c r="W143" s="255"/>
      <c r="X143" s="255"/>
      <c r="Y143" s="255"/>
      <c r="Z143" s="84"/>
      <c r="AA143" s="311"/>
      <c r="AB143" s="253"/>
      <c r="AC143" s="264"/>
      <c r="AD143" s="311"/>
      <c r="AE143" s="311"/>
      <c r="AF143" s="295"/>
      <c r="AG143" s="253"/>
      <c r="AH143" s="264"/>
      <c r="AI143" s="255"/>
    </row>
    <row r="144" spans="5:35" x14ac:dyDescent="0.25">
      <c r="E144" s="253"/>
      <c r="F144" s="253"/>
      <c r="G144" s="253"/>
      <c r="H144" s="253"/>
      <c r="I144" s="253"/>
      <c r="J144" s="253"/>
      <c r="K144" s="253"/>
      <c r="L144" s="253"/>
      <c r="M144" s="311"/>
      <c r="N144" s="311"/>
      <c r="O144" s="311"/>
      <c r="P144" s="255"/>
      <c r="Q144" s="253"/>
      <c r="R144" s="255"/>
      <c r="S144" s="255"/>
      <c r="T144" s="255"/>
      <c r="U144" s="255"/>
      <c r="V144" s="255"/>
      <c r="W144" s="255"/>
      <c r="X144" s="255"/>
      <c r="Y144" s="255"/>
      <c r="Z144" s="84"/>
      <c r="AA144" s="311"/>
      <c r="AB144" s="253"/>
      <c r="AC144" s="264"/>
      <c r="AD144" s="311"/>
      <c r="AE144" s="311"/>
      <c r="AF144" s="295"/>
      <c r="AG144" s="253"/>
      <c r="AH144" s="264"/>
      <c r="AI144" s="255"/>
    </row>
    <row r="145" spans="5:35" x14ac:dyDescent="0.25">
      <c r="E145" s="253"/>
      <c r="F145" s="253"/>
      <c r="G145" s="253"/>
      <c r="H145" s="253"/>
      <c r="I145" s="253"/>
      <c r="J145" s="253"/>
      <c r="K145" s="253"/>
      <c r="L145" s="253"/>
      <c r="M145" s="311"/>
      <c r="N145" s="311"/>
      <c r="O145" s="311"/>
      <c r="P145" s="255"/>
      <c r="Q145" s="253"/>
      <c r="R145" s="255"/>
      <c r="S145" s="255"/>
      <c r="T145" s="255"/>
      <c r="U145" s="255"/>
      <c r="V145" s="255"/>
      <c r="W145" s="255"/>
      <c r="X145" s="255"/>
      <c r="Y145" s="255"/>
      <c r="Z145" s="84"/>
      <c r="AA145" s="311"/>
      <c r="AB145" s="253"/>
      <c r="AC145" s="264"/>
      <c r="AD145" s="311"/>
      <c r="AE145" s="311"/>
      <c r="AF145" s="295"/>
      <c r="AG145" s="253"/>
      <c r="AH145" s="255"/>
      <c r="AI145" s="255"/>
    </row>
    <row r="146" spans="5:35" x14ac:dyDescent="0.25">
      <c r="E146" s="253"/>
      <c r="F146" s="253"/>
      <c r="G146" s="253"/>
      <c r="H146" s="253"/>
      <c r="I146" s="253"/>
      <c r="J146" s="253"/>
      <c r="K146" s="253"/>
      <c r="L146" s="253"/>
      <c r="M146" s="311"/>
      <c r="N146" s="311"/>
      <c r="O146" s="311"/>
      <c r="P146" s="255"/>
      <c r="Q146" s="253"/>
      <c r="R146" s="255"/>
      <c r="S146" s="255"/>
      <c r="T146" s="255"/>
      <c r="U146" s="255"/>
      <c r="V146" s="255"/>
      <c r="W146" s="255"/>
      <c r="X146" s="255"/>
      <c r="Y146" s="255"/>
      <c r="Z146" s="84"/>
      <c r="AA146" s="253"/>
      <c r="AB146" s="253"/>
      <c r="AC146" s="253"/>
      <c r="AD146" s="253"/>
      <c r="AE146" s="253"/>
      <c r="AF146" s="313"/>
      <c r="AG146" s="253"/>
      <c r="AH146" s="255"/>
      <c r="AI146" s="255"/>
    </row>
    <row r="147" spans="5:35" x14ac:dyDescent="0.25">
      <c r="E147" s="253"/>
      <c r="F147" s="253"/>
      <c r="G147" s="253"/>
      <c r="H147" s="253"/>
      <c r="I147" s="253"/>
      <c r="J147" s="253"/>
      <c r="K147" s="253"/>
      <c r="L147" s="253"/>
      <c r="M147" s="311"/>
      <c r="N147" s="311"/>
      <c r="O147" s="311"/>
      <c r="P147" s="253"/>
      <c r="Q147" s="253"/>
      <c r="R147" s="255"/>
      <c r="S147" s="255"/>
      <c r="T147" s="255"/>
      <c r="U147" s="255"/>
      <c r="V147" s="255"/>
      <c r="W147" s="255"/>
      <c r="X147" s="255"/>
      <c r="Y147" s="255"/>
      <c r="Z147" s="84"/>
      <c r="AA147" s="253"/>
      <c r="AB147" s="253"/>
      <c r="AC147" s="253"/>
      <c r="AD147" s="253"/>
      <c r="AE147" s="253"/>
      <c r="AF147" s="253"/>
      <c r="AG147" s="253"/>
      <c r="AH147" s="253"/>
      <c r="AI147" s="253"/>
    </row>
    <row r="148" spans="5:35" x14ac:dyDescent="0.25">
      <c r="E148" s="253"/>
      <c r="F148" s="253"/>
      <c r="G148" s="253"/>
      <c r="H148" s="253"/>
      <c r="I148" s="253"/>
      <c r="J148" s="253"/>
      <c r="K148" s="253"/>
      <c r="L148" s="253"/>
      <c r="M148" s="311"/>
      <c r="N148" s="311"/>
      <c r="O148" s="311"/>
      <c r="P148" s="253"/>
      <c r="Q148" s="253"/>
      <c r="R148" s="255"/>
      <c r="S148" s="255"/>
      <c r="T148" s="255"/>
      <c r="U148" s="255"/>
      <c r="V148" s="255"/>
      <c r="W148" s="255"/>
      <c r="X148" s="255"/>
      <c r="Y148" s="255"/>
      <c r="Z148" s="253"/>
      <c r="AA148" s="253"/>
      <c r="AB148" s="253"/>
      <c r="AC148" s="253"/>
      <c r="AD148" s="253"/>
      <c r="AE148" s="253"/>
      <c r="AF148" s="253"/>
      <c r="AG148" s="253"/>
      <c r="AH148" s="253"/>
      <c r="AI148" s="253"/>
    </row>
    <row r="149" spans="5:35" x14ac:dyDescent="0.25">
      <c r="E149" s="253"/>
      <c r="F149" s="253"/>
      <c r="G149" s="253"/>
      <c r="H149" s="253"/>
      <c r="I149" s="253"/>
      <c r="J149" s="253"/>
      <c r="K149" s="253"/>
      <c r="L149" s="253"/>
      <c r="M149" s="311"/>
      <c r="N149" s="311"/>
      <c r="O149" s="311"/>
      <c r="P149" s="253"/>
      <c r="Q149" s="253"/>
      <c r="R149" s="255"/>
      <c r="S149" s="255"/>
      <c r="T149" s="255"/>
      <c r="U149" s="255"/>
      <c r="V149" s="255"/>
      <c r="W149" s="255"/>
      <c r="X149" s="255"/>
      <c r="Y149" s="255"/>
      <c r="Z149" s="253"/>
      <c r="AA149" s="253"/>
      <c r="AB149" s="253"/>
      <c r="AC149" s="253"/>
      <c r="AD149" s="253"/>
      <c r="AE149" s="253"/>
      <c r="AF149" s="253"/>
      <c r="AG149" s="253"/>
      <c r="AH149" s="253"/>
      <c r="AI149" s="253"/>
    </row>
    <row r="150" spans="5:35" x14ac:dyDescent="0.25">
      <c r="E150" s="253"/>
      <c r="F150" s="253"/>
      <c r="G150" s="253"/>
      <c r="H150" s="253"/>
      <c r="I150" s="253"/>
      <c r="J150" s="253"/>
      <c r="K150" s="253"/>
      <c r="L150" s="253"/>
      <c r="M150" s="311"/>
      <c r="N150" s="311"/>
      <c r="O150" s="311"/>
      <c r="P150" s="253"/>
      <c r="Q150" s="253"/>
      <c r="R150" s="255"/>
      <c r="S150" s="255"/>
      <c r="T150" s="255"/>
      <c r="U150" s="255"/>
      <c r="V150" s="255"/>
      <c r="W150" s="255"/>
      <c r="X150" s="255"/>
      <c r="Y150" s="255"/>
      <c r="Z150" s="253"/>
      <c r="AA150" s="253"/>
      <c r="AB150" s="253"/>
      <c r="AC150" s="253"/>
      <c r="AD150" s="253"/>
      <c r="AE150" s="253"/>
      <c r="AF150" s="253"/>
      <c r="AG150" s="253"/>
      <c r="AH150" s="253"/>
      <c r="AI150" s="253"/>
    </row>
    <row r="151" spans="5:35" x14ac:dyDescent="0.25">
      <c r="E151" s="253"/>
      <c r="F151" s="253"/>
      <c r="G151" s="253"/>
      <c r="H151" s="253"/>
      <c r="I151" s="253"/>
      <c r="J151" s="253"/>
      <c r="K151" s="253"/>
      <c r="L151" s="253"/>
      <c r="M151" s="311"/>
      <c r="N151" s="311"/>
      <c r="O151" s="311"/>
      <c r="P151" s="253"/>
      <c r="Q151" s="253"/>
      <c r="R151" s="255"/>
      <c r="S151" s="255"/>
      <c r="T151" s="255"/>
      <c r="U151" s="255"/>
      <c r="V151" s="255"/>
      <c r="W151" s="255"/>
      <c r="X151" s="255"/>
      <c r="Y151" s="255"/>
      <c r="Z151" s="253"/>
      <c r="AA151" s="253"/>
      <c r="AB151" s="253"/>
      <c r="AC151" s="253"/>
      <c r="AD151" s="253"/>
      <c r="AE151" s="253"/>
      <c r="AF151" s="253"/>
      <c r="AG151" s="253"/>
      <c r="AH151" s="253"/>
      <c r="AI151" s="253"/>
    </row>
    <row r="152" spans="5:35" x14ac:dyDescent="0.25">
      <c r="E152" s="253"/>
      <c r="F152" s="253"/>
      <c r="G152" s="253"/>
      <c r="H152" s="253"/>
      <c r="I152" s="253"/>
      <c r="J152" s="253"/>
      <c r="K152" s="253"/>
      <c r="L152" s="253"/>
      <c r="M152" s="311"/>
      <c r="N152" s="311"/>
      <c r="O152" s="311"/>
      <c r="P152" s="253"/>
      <c r="Q152" s="253"/>
      <c r="R152" s="255"/>
      <c r="S152" s="255"/>
      <c r="T152" s="255"/>
      <c r="U152" s="255"/>
      <c r="V152" s="255"/>
      <c r="W152" s="255"/>
      <c r="X152" s="255"/>
      <c r="Y152" s="255"/>
      <c r="Z152" s="253"/>
      <c r="AA152" s="253"/>
      <c r="AB152" s="253"/>
      <c r="AC152" s="253"/>
      <c r="AD152" s="253"/>
      <c r="AE152" s="253"/>
      <c r="AF152" s="253"/>
      <c r="AG152" s="253"/>
      <c r="AH152" s="253"/>
      <c r="AI152" s="253"/>
    </row>
    <row r="153" spans="5:35" x14ac:dyDescent="0.25">
      <c r="E153" s="253"/>
      <c r="F153" s="253"/>
      <c r="G153" s="253"/>
      <c r="H153" s="253"/>
      <c r="I153" s="253"/>
      <c r="J153" s="253"/>
      <c r="K153" s="253"/>
      <c r="L153" s="253"/>
      <c r="M153" s="311"/>
      <c r="N153" s="311"/>
      <c r="O153" s="311"/>
      <c r="P153" s="253"/>
      <c r="Q153" s="253"/>
      <c r="R153" s="255"/>
      <c r="S153" s="255"/>
      <c r="T153" s="255"/>
      <c r="U153" s="255"/>
      <c r="V153" s="255"/>
      <c r="W153" s="255"/>
      <c r="X153" s="255"/>
      <c r="Y153" s="255"/>
      <c r="Z153" s="253"/>
      <c r="AA153" s="253"/>
      <c r="AB153" s="253"/>
      <c r="AC153" s="253"/>
      <c r="AD153" s="253"/>
      <c r="AE153" s="253"/>
      <c r="AF153" s="253"/>
      <c r="AG153" s="253"/>
      <c r="AH153" s="253"/>
      <c r="AI153" s="253"/>
    </row>
    <row r="154" spans="5:35" x14ac:dyDescent="0.25">
      <c r="E154" s="253"/>
      <c r="F154" s="253"/>
      <c r="G154" s="253"/>
      <c r="H154" s="253"/>
      <c r="I154" s="253"/>
      <c r="J154" s="253"/>
      <c r="K154" s="253"/>
      <c r="L154" s="253"/>
      <c r="M154" s="311"/>
      <c r="N154" s="311"/>
      <c r="O154" s="311"/>
      <c r="P154" s="253"/>
      <c r="Q154" s="253"/>
      <c r="R154" s="255"/>
      <c r="S154" s="255"/>
      <c r="T154" s="255"/>
      <c r="U154" s="255"/>
      <c r="V154" s="255"/>
      <c r="W154" s="255"/>
      <c r="X154" s="255"/>
      <c r="Y154" s="255"/>
      <c r="Z154" s="253"/>
      <c r="AA154" s="253"/>
      <c r="AB154" s="253"/>
      <c r="AC154" s="253"/>
      <c r="AD154" s="253"/>
      <c r="AE154" s="253"/>
      <c r="AF154" s="253"/>
      <c r="AG154" s="253"/>
      <c r="AH154" s="253"/>
      <c r="AI154" s="253"/>
    </row>
    <row r="155" spans="5:35" x14ac:dyDescent="0.25">
      <c r="E155" s="253"/>
      <c r="F155" s="253"/>
      <c r="G155" s="253"/>
      <c r="H155" s="253"/>
      <c r="I155" s="253"/>
      <c r="J155" s="253"/>
      <c r="K155" s="253"/>
      <c r="L155" s="253"/>
      <c r="M155" s="311"/>
      <c r="N155" s="311"/>
      <c r="O155" s="311"/>
      <c r="P155" s="253"/>
      <c r="Q155" s="253"/>
      <c r="R155" s="255"/>
      <c r="S155" s="255"/>
      <c r="T155" s="255"/>
      <c r="U155" s="255"/>
      <c r="V155" s="255"/>
      <c r="W155" s="255"/>
      <c r="X155" s="255"/>
      <c r="Y155" s="255"/>
      <c r="Z155" s="253"/>
      <c r="AA155" s="253"/>
      <c r="AB155" s="253"/>
      <c r="AC155" s="253"/>
      <c r="AD155" s="253"/>
      <c r="AE155" s="253"/>
      <c r="AF155" s="253"/>
      <c r="AG155" s="253"/>
      <c r="AH155" s="253"/>
      <c r="AI155" s="253"/>
    </row>
    <row r="156" spans="5:35" x14ac:dyDescent="0.25">
      <c r="E156" s="253"/>
      <c r="F156" s="253"/>
      <c r="G156" s="253"/>
      <c r="H156" s="253"/>
      <c r="I156" s="253"/>
      <c r="J156" s="253"/>
      <c r="K156" s="253"/>
      <c r="L156" s="253"/>
      <c r="M156" s="311"/>
      <c r="N156" s="311"/>
      <c r="O156" s="311"/>
      <c r="P156" s="253"/>
      <c r="Q156" s="253"/>
      <c r="R156" s="255"/>
      <c r="S156" s="255"/>
      <c r="T156" s="255"/>
      <c r="U156" s="255"/>
      <c r="V156" s="255"/>
      <c r="W156" s="255"/>
      <c r="X156" s="255"/>
      <c r="Y156" s="255"/>
      <c r="Z156" s="253"/>
      <c r="AA156" s="253"/>
      <c r="AB156" s="253"/>
      <c r="AC156" s="253"/>
      <c r="AD156" s="253"/>
      <c r="AE156" s="253"/>
      <c r="AF156" s="253"/>
      <c r="AG156" s="253"/>
      <c r="AH156" s="253"/>
      <c r="AI156" s="253"/>
    </row>
    <row r="157" spans="5:35" x14ac:dyDescent="0.25">
      <c r="E157" s="253"/>
      <c r="F157" s="253"/>
      <c r="G157" s="253"/>
      <c r="H157" s="253"/>
      <c r="I157" s="253"/>
      <c r="J157" s="253"/>
      <c r="K157" s="253"/>
      <c r="L157" s="253"/>
      <c r="M157" s="311"/>
      <c r="N157" s="311"/>
      <c r="O157" s="311"/>
      <c r="P157" s="253"/>
      <c r="Q157" s="253"/>
      <c r="R157" s="255"/>
      <c r="S157" s="255"/>
      <c r="T157" s="255"/>
      <c r="U157" s="255"/>
      <c r="V157" s="255"/>
      <c r="W157" s="255"/>
      <c r="X157" s="255"/>
      <c r="Y157" s="255"/>
      <c r="Z157" s="253"/>
      <c r="AA157" s="253"/>
      <c r="AB157" s="253"/>
      <c r="AC157" s="253"/>
      <c r="AD157" s="253"/>
      <c r="AE157" s="253"/>
      <c r="AF157" s="253"/>
      <c r="AG157" s="253"/>
      <c r="AH157" s="253"/>
      <c r="AI157" s="253"/>
    </row>
    <row r="158" spans="5:35" x14ac:dyDescent="0.25">
      <c r="E158" s="253"/>
      <c r="F158" s="253"/>
      <c r="G158" s="253"/>
      <c r="H158" s="253"/>
      <c r="I158" s="253"/>
      <c r="J158" s="253"/>
      <c r="K158" s="253"/>
      <c r="L158" s="253"/>
      <c r="M158" s="311"/>
      <c r="N158" s="311"/>
      <c r="O158" s="311"/>
      <c r="P158" s="253"/>
      <c r="Q158" s="253"/>
      <c r="R158" s="255"/>
      <c r="S158" s="255"/>
      <c r="T158" s="255"/>
      <c r="U158" s="255"/>
      <c r="V158" s="255"/>
      <c r="W158" s="255"/>
      <c r="X158" s="255"/>
      <c r="Y158" s="255"/>
      <c r="Z158" s="253"/>
      <c r="AA158" s="253"/>
      <c r="AB158" s="253"/>
      <c r="AC158" s="253"/>
      <c r="AD158" s="253"/>
      <c r="AE158" s="253"/>
      <c r="AF158" s="253"/>
      <c r="AG158" s="253"/>
      <c r="AH158" s="253"/>
      <c r="AI158" s="253"/>
    </row>
    <row r="159" spans="5:35" x14ac:dyDescent="0.25">
      <c r="E159" s="253"/>
      <c r="F159" s="253"/>
      <c r="G159" s="253"/>
      <c r="H159" s="253"/>
      <c r="I159" s="253"/>
      <c r="J159" s="253"/>
      <c r="K159" s="253"/>
      <c r="L159" s="253"/>
      <c r="M159" s="311"/>
      <c r="N159" s="311"/>
      <c r="O159" s="311"/>
      <c r="P159" s="253"/>
      <c r="Q159" s="253"/>
      <c r="R159" s="255"/>
      <c r="S159" s="255"/>
      <c r="T159" s="255"/>
      <c r="U159" s="255"/>
      <c r="V159" s="255"/>
      <c r="W159" s="255"/>
      <c r="X159" s="255"/>
      <c r="Y159" s="255"/>
      <c r="Z159" s="253"/>
      <c r="AA159" s="253"/>
      <c r="AB159" s="253"/>
      <c r="AC159" s="253"/>
      <c r="AD159" s="253"/>
      <c r="AE159" s="253"/>
      <c r="AF159" s="253"/>
      <c r="AG159" s="253"/>
      <c r="AH159" s="253"/>
      <c r="AI159" s="253"/>
    </row>
    <row r="160" spans="5:35" x14ac:dyDescent="0.25">
      <c r="E160" s="253"/>
      <c r="F160" s="253"/>
      <c r="G160" s="253"/>
      <c r="H160" s="253"/>
      <c r="I160" s="253"/>
      <c r="J160" s="253"/>
      <c r="K160" s="253"/>
      <c r="L160" s="253"/>
      <c r="M160" s="311"/>
      <c r="N160" s="311"/>
      <c r="O160" s="311"/>
      <c r="P160" s="253"/>
      <c r="Q160" s="253"/>
      <c r="R160" s="255"/>
      <c r="S160" s="255"/>
      <c r="T160" s="255"/>
      <c r="U160" s="255"/>
      <c r="V160" s="255"/>
      <c r="W160" s="255"/>
      <c r="X160" s="255"/>
      <c r="Y160" s="255"/>
      <c r="Z160" s="253"/>
      <c r="AA160" s="253"/>
      <c r="AB160" s="253"/>
      <c r="AC160" s="253"/>
      <c r="AD160" s="253"/>
      <c r="AE160" s="253"/>
      <c r="AF160" s="253"/>
      <c r="AG160" s="253"/>
      <c r="AH160" s="253"/>
      <c r="AI160" s="253"/>
    </row>
    <row r="161" spans="5:35" x14ac:dyDescent="0.25">
      <c r="E161" s="253"/>
      <c r="F161" s="253"/>
      <c r="G161" s="253"/>
      <c r="H161" s="253"/>
      <c r="I161" s="253"/>
      <c r="J161" s="253"/>
      <c r="K161" s="253"/>
      <c r="L161" s="253"/>
      <c r="M161" s="311"/>
      <c r="N161" s="311"/>
      <c r="O161" s="311"/>
      <c r="P161" s="253"/>
      <c r="Q161" s="253"/>
      <c r="R161" s="294"/>
      <c r="S161" s="255"/>
      <c r="T161" s="255"/>
      <c r="U161" s="255"/>
      <c r="V161" s="255"/>
      <c r="W161" s="255"/>
      <c r="X161" s="255"/>
      <c r="Y161" s="255"/>
      <c r="Z161" s="253"/>
      <c r="AA161" s="253"/>
      <c r="AB161" s="253"/>
      <c r="AC161" s="253"/>
      <c r="AD161" s="253"/>
      <c r="AE161" s="253"/>
      <c r="AF161" s="253"/>
      <c r="AG161" s="253"/>
      <c r="AH161" s="253"/>
      <c r="AI161" s="253"/>
    </row>
    <row r="162" spans="5:35" x14ac:dyDescent="0.25">
      <c r="E162" s="253"/>
      <c r="F162" s="253"/>
      <c r="G162" s="253"/>
      <c r="H162" s="253"/>
      <c r="I162" s="253"/>
      <c r="J162" s="253"/>
      <c r="K162" s="253"/>
      <c r="L162" s="253"/>
      <c r="M162" s="311"/>
      <c r="N162" s="311"/>
      <c r="O162" s="311"/>
      <c r="P162" s="253"/>
      <c r="Q162" s="253"/>
      <c r="R162" s="294"/>
      <c r="S162" s="265"/>
      <c r="T162" s="255"/>
      <c r="U162" s="294"/>
      <c r="V162" s="265"/>
      <c r="W162" s="265"/>
      <c r="X162" s="255"/>
      <c r="Y162" s="295"/>
      <c r="Z162" s="253"/>
      <c r="AA162" s="253"/>
      <c r="AB162" s="253"/>
      <c r="AC162" s="253"/>
      <c r="AD162" s="253"/>
      <c r="AE162" s="253"/>
      <c r="AF162" s="253"/>
      <c r="AG162" s="253"/>
      <c r="AH162" s="253"/>
      <c r="AI162" s="253"/>
    </row>
    <row r="163" spans="5:35" x14ac:dyDescent="0.25">
      <c r="E163" s="253"/>
      <c r="F163" s="253"/>
      <c r="G163" s="253"/>
      <c r="H163" s="253"/>
      <c r="I163" s="253"/>
      <c r="J163" s="253"/>
      <c r="K163" s="253"/>
      <c r="L163" s="253"/>
      <c r="M163" s="311"/>
      <c r="N163" s="311"/>
      <c r="O163" s="311"/>
      <c r="P163" s="253"/>
      <c r="Q163" s="253"/>
      <c r="R163" s="294"/>
      <c r="S163" s="265"/>
      <c r="T163" s="255"/>
      <c r="U163" s="294"/>
      <c r="V163" s="265"/>
      <c r="W163" s="265"/>
      <c r="X163" s="255"/>
      <c r="Y163" s="295"/>
      <c r="Z163" s="253"/>
      <c r="AA163" s="253"/>
      <c r="AB163" s="253"/>
      <c r="AC163" s="253"/>
      <c r="AD163" s="253"/>
      <c r="AE163" s="253"/>
      <c r="AF163" s="253"/>
      <c r="AG163" s="253"/>
      <c r="AH163" s="253"/>
      <c r="AI163" s="253"/>
    </row>
    <row r="164" spans="5:35" x14ac:dyDescent="0.25">
      <c r="E164" s="253"/>
      <c r="F164" s="253"/>
      <c r="G164" s="253"/>
      <c r="H164" s="253"/>
      <c r="I164" s="253"/>
      <c r="J164" s="253"/>
      <c r="K164" s="253"/>
      <c r="L164" s="253"/>
      <c r="M164" s="311"/>
      <c r="N164" s="311"/>
      <c r="O164" s="311"/>
      <c r="P164" s="253"/>
      <c r="Q164" s="253"/>
      <c r="R164" s="294"/>
      <c r="S164" s="265"/>
      <c r="T164" s="255"/>
      <c r="U164" s="294"/>
      <c r="V164" s="265"/>
      <c r="W164" s="265"/>
      <c r="X164" s="255"/>
      <c r="Y164" s="295"/>
      <c r="Z164" s="253"/>
      <c r="AA164" s="253"/>
      <c r="AB164" s="253"/>
      <c r="AC164" s="253"/>
      <c r="AD164" s="253"/>
      <c r="AE164" s="253"/>
      <c r="AF164" s="253"/>
      <c r="AG164" s="253"/>
      <c r="AH164" s="253"/>
      <c r="AI164" s="253"/>
    </row>
    <row r="165" spans="5:35" x14ac:dyDescent="0.25">
      <c r="E165" s="253"/>
      <c r="F165" s="253"/>
      <c r="G165" s="253"/>
      <c r="H165" s="253"/>
      <c r="I165" s="253"/>
      <c r="J165" s="253"/>
      <c r="K165" s="253"/>
      <c r="L165" s="253"/>
      <c r="M165" s="311"/>
      <c r="N165" s="311"/>
      <c r="O165" s="311"/>
      <c r="P165" s="253"/>
      <c r="Q165" s="253"/>
      <c r="R165" s="294"/>
      <c r="S165" s="265"/>
      <c r="T165" s="255"/>
      <c r="U165" s="294"/>
      <c r="V165" s="265"/>
      <c r="W165" s="265"/>
      <c r="X165" s="255"/>
      <c r="Y165" s="295"/>
      <c r="Z165" s="253"/>
      <c r="AA165" s="253"/>
      <c r="AB165" s="253"/>
      <c r="AC165" s="253"/>
      <c r="AD165" s="253"/>
      <c r="AE165" s="253"/>
      <c r="AF165" s="253"/>
      <c r="AG165" s="253"/>
      <c r="AH165" s="253"/>
      <c r="AI165" s="253"/>
    </row>
    <row r="166" spans="5:35" x14ac:dyDescent="0.25">
      <c r="E166" s="253"/>
      <c r="F166" s="253"/>
      <c r="G166" s="253"/>
      <c r="H166" s="253"/>
      <c r="I166" s="253"/>
      <c r="J166" s="253"/>
      <c r="K166" s="253"/>
      <c r="L166" s="253"/>
      <c r="M166" s="311"/>
      <c r="N166" s="311"/>
      <c r="O166" s="311"/>
      <c r="P166" s="253"/>
      <c r="Q166" s="253"/>
      <c r="R166" s="294"/>
      <c r="S166" s="265"/>
      <c r="T166" s="255"/>
      <c r="U166" s="294"/>
      <c r="V166" s="265"/>
      <c r="W166" s="265"/>
      <c r="X166" s="255"/>
      <c r="Y166" s="295"/>
      <c r="Z166" s="253"/>
      <c r="AA166" s="253"/>
      <c r="AB166" s="253"/>
      <c r="AC166" s="253"/>
      <c r="AD166" s="253"/>
      <c r="AE166" s="253"/>
      <c r="AF166" s="253"/>
      <c r="AG166" s="253"/>
      <c r="AH166" s="253"/>
      <c r="AI166" s="253"/>
    </row>
    <row r="167" spans="5:35" x14ac:dyDescent="0.25">
      <c r="E167" s="253"/>
      <c r="F167" s="253"/>
      <c r="G167" s="253"/>
      <c r="H167" s="253"/>
      <c r="I167" s="253"/>
      <c r="J167" s="253"/>
      <c r="K167" s="253"/>
      <c r="L167" s="253"/>
      <c r="M167" s="311"/>
      <c r="N167" s="311"/>
      <c r="O167" s="311"/>
      <c r="P167" s="253"/>
      <c r="Q167" s="253"/>
      <c r="R167" s="294"/>
      <c r="S167" s="265"/>
      <c r="T167" s="255"/>
      <c r="U167" s="294"/>
      <c r="V167" s="265"/>
      <c r="W167" s="265"/>
      <c r="X167" s="255"/>
      <c r="Y167" s="295"/>
      <c r="Z167" s="253"/>
      <c r="AA167" s="253"/>
      <c r="AB167" s="253"/>
      <c r="AC167" s="253"/>
      <c r="AD167" s="253"/>
      <c r="AE167" s="253"/>
      <c r="AF167" s="253"/>
      <c r="AG167" s="253"/>
      <c r="AH167" s="253"/>
      <c r="AI167" s="253"/>
    </row>
    <row r="168" spans="5:35" x14ac:dyDescent="0.25">
      <c r="E168" s="253"/>
      <c r="F168" s="253"/>
      <c r="G168" s="253"/>
      <c r="H168" s="253"/>
      <c r="I168" s="253"/>
      <c r="J168" s="253"/>
      <c r="K168" s="253"/>
      <c r="L168" s="253"/>
      <c r="M168" s="311"/>
      <c r="N168" s="311"/>
      <c r="O168" s="311"/>
      <c r="P168" s="253"/>
      <c r="Q168" s="253"/>
      <c r="R168" s="294"/>
      <c r="S168" s="265"/>
      <c r="T168" s="255"/>
      <c r="U168" s="294"/>
      <c r="V168" s="265"/>
      <c r="W168" s="265"/>
      <c r="X168" s="255"/>
      <c r="Y168" s="295"/>
      <c r="Z168" s="253"/>
      <c r="AA168" s="253"/>
      <c r="AB168" s="253"/>
      <c r="AC168" s="253"/>
      <c r="AD168" s="253"/>
      <c r="AE168" s="253"/>
      <c r="AF168" s="253"/>
      <c r="AG168" s="253"/>
      <c r="AH168" s="253"/>
      <c r="AI168" s="253"/>
    </row>
    <row r="169" spans="5:35" x14ac:dyDescent="0.25">
      <c r="E169" s="253"/>
      <c r="F169" s="253"/>
      <c r="G169" s="253"/>
      <c r="H169" s="253"/>
      <c r="I169" s="253"/>
      <c r="J169" s="253"/>
      <c r="K169" s="253"/>
      <c r="L169" s="253"/>
      <c r="M169" s="311"/>
      <c r="N169" s="311"/>
      <c r="O169" s="311"/>
      <c r="P169" s="253"/>
      <c r="Q169" s="253"/>
      <c r="R169" s="294"/>
      <c r="S169" s="265"/>
      <c r="T169" s="255"/>
      <c r="U169" s="294"/>
      <c r="V169" s="265"/>
      <c r="W169" s="265"/>
      <c r="X169" s="255"/>
      <c r="Y169" s="295"/>
      <c r="Z169" s="253"/>
      <c r="AA169" s="253"/>
      <c r="AB169" s="253"/>
      <c r="AC169" s="253"/>
      <c r="AD169" s="253"/>
      <c r="AE169" s="253"/>
      <c r="AF169" s="253"/>
      <c r="AG169" s="253"/>
      <c r="AH169" s="253"/>
      <c r="AI169" s="253"/>
    </row>
    <row r="170" spans="5:35" x14ac:dyDescent="0.25">
      <c r="E170" s="253"/>
      <c r="F170" s="253"/>
      <c r="G170" s="253"/>
      <c r="H170" s="253"/>
      <c r="I170" s="253"/>
      <c r="J170" s="253"/>
      <c r="K170" s="253"/>
      <c r="L170" s="253"/>
      <c r="M170" s="311"/>
      <c r="N170" s="311"/>
      <c r="O170" s="311"/>
      <c r="P170" s="253"/>
      <c r="Q170" s="253"/>
      <c r="R170" s="294"/>
      <c r="S170" s="265"/>
      <c r="T170" s="255"/>
      <c r="U170" s="294"/>
      <c r="V170" s="265"/>
      <c r="W170" s="265"/>
      <c r="X170" s="255"/>
      <c r="Y170" s="295"/>
      <c r="Z170" s="253"/>
      <c r="AA170" s="253"/>
      <c r="AB170" s="253"/>
      <c r="AC170" s="253"/>
      <c r="AD170" s="253"/>
      <c r="AE170" s="253"/>
      <c r="AF170" s="253"/>
      <c r="AG170" s="253"/>
      <c r="AH170" s="253"/>
      <c r="AI170" s="253"/>
    </row>
    <row r="171" spans="5:35" x14ac:dyDescent="0.25">
      <c r="E171" s="253"/>
      <c r="F171" s="253"/>
      <c r="G171" s="253"/>
      <c r="H171" s="253"/>
      <c r="I171" s="253"/>
      <c r="J171" s="253"/>
      <c r="K171" s="253"/>
      <c r="L171" s="253"/>
      <c r="M171" s="311"/>
      <c r="N171" s="311"/>
      <c r="O171" s="311"/>
      <c r="P171" s="253"/>
      <c r="Q171" s="253"/>
      <c r="R171" s="294"/>
      <c r="S171" s="265"/>
      <c r="T171" s="255"/>
      <c r="U171" s="294"/>
      <c r="V171" s="265"/>
      <c r="W171" s="265"/>
      <c r="X171" s="255"/>
      <c r="Y171" s="295"/>
      <c r="Z171" s="253"/>
      <c r="AA171" s="253"/>
      <c r="AB171" s="253"/>
      <c r="AC171" s="253"/>
      <c r="AD171" s="253"/>
      <c r="AE171" s="253"/>
      <c r="AF171" s="253"/>
      <c r="AG171" s="253"/>
      <c r="AH171" s="253"/>
      <c r="AI171" s="253"/>
    </row>
    <row r="172" spans="5:35" x14ac:dyDescent="0.25">
      <c r="E172" s="253"/>
      <c r="F172" s="253"/>
      <c r="G172" s="253"/>
      <c r="H172" s="253"/>
      <c r="I172" s="253"/>
      <c r="J172" s="253"/>
      <c r="K172" s="253"/>
      <c r="L172" s="253"/>
      <c r="M172" s="311"/>
      <c r="N172" s="311"/>
      <c r="O172" s="311"/>
      <c r="P172" s="253"/>
      <c r="Q172" s="253"/>
      <c r="R172" s="98"/>
      <c r="S172" s="265"/>
      <c r="T172" s="255"/>
      <c r="U172" s="264"/>
      <c r="V172" s="265"/>
      <c r="W172" s="265"/>
      <c r="X172" s="255"/>
      <c r="Y172" s="295"/>
      <c r="Z172" s="253"/>
      <c r="AA172" s="253"/>
      <c r="AB172" s="253"/>
      <c r="AC172" s="253"/>
      <c r="AD172" s="253"/>
      <c r="AE172" s="253"/>
      <c r="AF172" s="253"/>
      <c r="AG172" s="253"/>
      <c r="AH172" s="253"/>
      <c r="AI172" s="253"/>
    </row>
    <row r="173" spans="5:35" x14ac:dyDescent="0.25">
      <c r="E173" s="253"/>
      <c r="F173" s="253"/>
      <c r="G173" s="253"/>
      <c r="H173" s="253"/>
      <c r="I173" s="253"/>
      <c r="J173" s="253"/>
      <c r="K173" s="253"/>
      <c r="L173" s="253"/>
      <c r="M173" s="311"/>
      <c r="N173" s="311"/>
      <c r="O173" s="311"/>
      <c r="P173" s="253"/>
      <c r="Q173" s="253"/>
      <c r="R173" s="300"/>
      <c r="S173" s="265"/>
      <c r="T173" s="255"/>
      <c r="U173" s="294"/>
      <c r="V173" s="265"/>
      <c r="W173" s="265"/>
      <c r="X173" s="255"/>
      <c r="Y173" s="295"/>
      <c r="Z173" s="253"/>
      <c r="AA173" s="253"/>
      <c r="AB173" s="253"/>
      <c r="AC173" s="253"/>
      <c r="AD173" s="253"/>
      <c r="AE173" s="253"/>
      <c r="AF173" s="253"/>
      <c r="AG173" s="253"/>
      <c r="AH173" s="253"/>
      <c r="AI173" s="253"/>
    </row>
    <row r="174" spans="5:35" x14ac:dyDescent="0.25">
      <c r="E174" s="253"/>
      <c r="F174" s="253"/>
      <c r="G174" s="253"/>
      <c r="H174" s="253"/>
      <c r="I174" s="253"/>
      <c r="J174" s="253"/>
      <c r="K174" s="253"/>
      <c r="L174" s="253"/>
      <c r="M174" s="311"/>
      <c r="N174" s="311"/>
      <c r="O174" s="311"/>
      <c r="P174" s="253"/>
      <c r="Q174" s="253"/>
      <c r="R174" s="294"/>
      <c r="S174" s="265"/>
      <c r="T174" s="255"/>
      <c r="U174" s="294"/>
      <c r="V174" s="265"/>
      <c r="W174" s="265"/>
      <c r="X174" s="255"/>
      <c r="Y174" s="295"/>
      <c r="Z174" s="253"/>
      <c r="AA174" s="253"/>
      <c r="AB174" s="253"/>
      <c r="AC174" s="253"/>
      <c r="AD174" s="253"/>
      <c r="AE174" s="253"/>
      <c r="AF174" s="253"/>
      <c r="AG174" s="253"/>
      <c r="AH174" s="253"/>
      <c r="AI174" s="253"/>
    </row>
    <row r="175" spans="5:35" x14ac:dyDescent="0.25">
      <c r="E175" s="253"/>
      <c r="F175" s="253"/>
      <c r="G175" s="253"/>
      <c r="H175" s="253"/>
      <c r="I175" s="253"/>
      <c r="J175" s="253"/>
      <c r="K175" s="253"/>
      <c r="L175" s="253"/>
      <c r="M175" s="311"/>
      <c r="N175" s="311"/>
      <c r="O175" s="311"/>
      <c r="P175" s="253"/>
      <c r="Q175" s="253"/>
      <c r="R175" s="294"/>
      <c r="S175" s="265"/>
      <c r="T175" s="255"/>
      <c r="U175" s="294"/>
      <c r="V175" s="265"/>
      <c r="W175" s="265"/>
      <c r="X175" s="255"/>
      <c r="Y175" s="295"/>
      <c r="Z175" s="253"/>
      <c r="AA175" s="253"/>
      <c r="AB175" s="253"/>
      <c r="AC175" s="253"/>
      <c r="AD175" s="253"/>
      <c r="AE175" s="253"/>
      <c r="AF175" s="253"/>
      <c r="AG175" s="253"/>
      <c r="AH175" s="253"/>
      <c r="AI175" s="253"/>
    </row>
    <row r="176" spans="5:35" x14ac:dyDescent="0.25">
      <c r="E176" s="253"/>
      <c r="F176" s="253"/>
      <c r="G176" s="253"/>
      <c r="H176" s="253"/>
      <c r="I176" s="253"/>
      <c r="J176" s="253"/>
      <c r="K176" s="253"/>
      <c r="L176" s="253"/>
      <c r="M176" s="311"/>
      <c r="N176" s="311"/>
      <c r="O176" s="311"/>
      <c r="P176" s="253"/>
      <c r="Q176" s="253"/>
      <c r="R176" s="294"/>
      <c r="S176" s="265"/>
      <c r="T176" s="255"/>
      <c r="U176" s="294"/>
      <c r="V176" s="265"/>
      <c r="W176" s="265"/>
      <c r="X176" s="255"/>
      <c r="Y176" s="295"/>
      <c r="Z176" s="253"/>
      <c r="AA176" s="253"/>
      <c r="AB176" s="253"/>
      <c r="AC176" s="253"/>
      <c r="AD176" s="253"/>
      <c r="AE176" s="253"/>
      <c r="AF176" s="253"/>
      <c r="AG176" s="253"/>
      <c r="AH176" s="253"/>
      <c r="AI176" s="253"/>
    </row>
    <row r="177" spans="5:35" x14ac:dyDescent="0.25">
      <c r="E177" s="253"/>
      <c r="F177" s="253"/>
      <c r="G177" s="253"/>
      <c r="H177" s="253"/>
      <c r="I177" s="253"/>
      <c r="J177" s="253"/>
      <c r="K177" s="253"/>
      <c r="L177" s="253"/>
      <c r="M177" s="311"/>
      <c r="N177" s="311"/>
      <c r="O177" s="311"/>
      <c r="P177" s="253"/>
      <c r="Q177" s="253"/>
      <c r="R177" s="294"/>
      <c r="S177" s="265"/>
      <c r="T177" s="255"/>
      <c r="U177" s="294"/>
      <c r="V177" s="265"/>
      <c r="W177" s="265"/>
      <c r="X177" s="255"/>
      <c r="Y177" s="295"/>
      <c r="Z177" s="253"/>
      <c r="AA177" s="253"/>
      <c r="AB177" s="253"/>
      <c r="AC177" s="253"/>
      <c r="AD177" s="253"/>
      <c r="AE177" s="253"/>
      <c r="AF177" s="253"/>
      <c r="AG177" s="253"/>
      <c r="AH177" s="253"/>
      <c r="AI177" s="253"/>
    </row>
    <row r="178" spans="5:35" x14ac:dyDescent="0.25">
      <c r="E178" s="253"/>
      <c r="F178" s="253"/>
      <c r="G178" s="253"/>
      <c r="H178" s="253"/>
      <c r="I178" s="253"/>
      <c r="J178" s="253"/>
      <c r="K178" s="253"/>
      <c r="L178" s="253"/>
      <c r="M178" s="311"/>
      <c r="N178" s="311"/>
      <c r="O178" s="311"/>
      <c r="P178" s="253"/>
      <c r="Q178" s="253"/>
      <c r="R178" s="294"/>
      <c r="S178" s="265"/>
      <c r="T178" s="255"/>
      <c r="U178" s="294"/>
      <c r="V178" s="265"/>
      <c r="W178" s="265"/>
      <c r="X178" s="255"/>
      <c r="Y178" s="295"/>
      <c r="Z178" s="253"/>
      <c r="AA178" s="253"/>
      <c r="AB178" s="253"/>
      <c r="AC178" s="253"/>
      <c r="AD178" s="253"/>
      <c r="AE178" s="253"/>
      <c r="AF178" s="253"/>
      <c r="AG178" s="253"/>
      <c r="AH178" s="253"/>
      <c r="AI178" s="253"/>
    </row>
    <row r="179" spans="5:35" x14ac:dyDescent="0.25">
      <c r="E179" s="253"/>
      <c r="F179" s="253"/>
      <c r="G179" s="253"/>
      <c r="H179" s="253"/>
      <c r="I179" s="253"/>
      <c r="J179" s="253"/>
      <c r="K179" s="253"/>
      <c r="L179" s="253"/>
      <c r="M179" s="311"/>
      <c r="N179" s="311"/>
      <c r="O179" s="311"/>
      <c r="P179" s="253"/>
      <c r="Q179" s="253"/>
      <c r="R179" s="294"/>
      <c r="S179" s="265"/>
      <c r="T179" s="255"/>
      <c r="U179" s="294"/>
      <c r="V179" s="265"/>
      <c r="W179" s="265"/>
      <c r="X179" s="255"/>
      <c r="Y179" s="295"/>
      <c r="Z179" s="253"/>
      <c r="AA179" s="253"/>
      <c r="AB179" s="253"/>
      <c r="AC179" s="253"/>
      <c r="AD179" s="253"/>
      <c r="AE179" s="253"/>
      <c r="AF179" s="253"/>
      <c r="AG179" s="253"/>
      <c r="AH179" s="253"/>
      <c r="AI179" s="253"/>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vt:i4>
      </vt:variant>
    </vt:vector>
  </HeadingPairs>
  <TitlesOfParts>
    <vt:vector size="13" baseType="lpstr">
      <vt:lpstr>NOTES</vt:lpstr>
      <vt:lpstr>CALIBRATION</vt:lpstr>
      <vt:lpstr>ESTIMATED CCS</vt:lpstr>
      <vt:lpstr>Native-like proteins</vt:lpstr>
      <vt:lpstr>Denatured proteins</vt:lpstr>
      <vt:lpstr>Peptide polymers</vt:lpstr>
      <vt:lpstr>Tryptic peptides</vt:lpstr>
      <vt:lpstr>N-Glycans pos</vt:lpstr>
      <vt:lpstr>N-Glycans neg</vt:lpstr>
      <vt:lpstr>Dextran</vt:lpstr>
      <vt:lpstr>Nucleotides</vt:lpstr>
      <vt:lpstr>Small molecules</vt:lpstr>
      <vt:lpstr>Nucleotides!test</vt:lpstr>
    </vt:vector>
  </TitlesOfParts>
  <Company>FHI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CCS estimation</dc:title>
  <dc:creator>Johanna Hofmann;Kevin Pagel</dc:creator>
  <dc:description>DGMS Workshop 2013</dc:description>
  <cp:lastModifiedBy>Johanna Hofmann</cp:lastModifiedBy>
  <dcterms:created xsi:type="dcterms:W3CDTF">2013-02-22T12:54:02Z</dcterms:created>
  <dcterms:modified xsi:type="dcterms:W3CDTF">2014-12-08T09:39:43Z</dcterms:modified>
</cp:coreProperties>
</file>